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jpfgojp.sharepoint.com/sites/kc_1/Document/例外アクセス権/調達関連/3.役務/接遇業務委託業者入札/2026上期/01．国内（１月16日公示、２月17日入札 ）/01．入札実施決裁/0107修正/"/>
    </mc:Choice>
  </mc:AlternateContent>
  <xr:revisionPtr revIDLastSave="24" documentId="8_{F775FBE1-C367-4156-A2EC-EBA276098DD9}" xr6:coauthVersionLast="47" xr6:coauthVersionMax="47" xr10:uidLastSave="{713BA319-8EBD-43C7-B483-64591301183F}"/>
  <bookViews>
    <workbookView xWindow="-120" yWindow="-120" windowWidth="29040" windowHeight="15720" xr2:uid="{2CF28A54-45A3-4777-8E09-1D12FBA28685}"/>
  </bookViews>
  <sheets>
    <sheet name="別紙6-4 契約金額内訳書" sheetId="1" r:id="rId1"/>
  </sheets>
  <definedNames>
    <definedName name="_xlnm.Print_Area" localSheetId="0">'別紙6-4 契約金額内訳書'!$A$1:$K$116</definedName>
    <definedName name="_xlnm.Print_Titles" localSheetId="0">'別紙6-4 契約金額内訳書'!$3:$5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1" i="1" l="1"/>
  <c r="J100" i="1"/>
  <c r="J97" i="1"/>
  <c r="J96" i="1"/>
  <c r="J95" i="1"/>
  <c r="J94" i="1"/>
  <c r="J93" i="1"/>
  <c r="J92" i="1"/>
  <c r="E91" i="1"/>
  <c r="J91" i="1" s="1"/>
  <c r="E90" i="1"/>
  <c r="J90" i="1" s="1"/>
  <c r="J89" i="1"/>
  <c r="J88" i="1"/>
  <c r="J87" i="1"/>
  <c r="J86" i="1"/>
  <c r="J85" i="1"/>
  <c r="J84" i="1"/>
  <c r="J83" i="1"/>
  <c r="J82" i="1"/>
  <c r="J81" i="1"/>
  <c r="J80" i="1"/>
  <c r="E79" i="1"/>
  <c r="J79" i="1" s="1"/>
  <c r="E78" i="1"/>
  <c r="J78" i="1" s="1"/>
  <c r="J74" i="1"/>
  <c r="J71" i="1"/>
  <c r="J70" i="1"/>
  <c r="J69" i="1"/>
  <c r="J68" i="1"/>
  <c r="J67" i="1"/>
  <c r="J66" i="1"/>
  <c r="J65" i="1"/>
  <c r="J64" i="1"/>
  <c r="J63" i="1"/>
  <c r="E62" i="1"/>
  <c r="J62" i="1" s="1"/>
  <c r="E61" i="1"/>
  <c r="J61" i="1" s="1"/>
  <c r="J60" i="1"/>
  <c r="J59" i="1"/>
  <c r="J58" i="1"/>
  <c r="J57" i="1"/>
  <c r="J56" i="1"/>
  <c r="J55" i="1"/>
  <c r="J54" i="1"/>
  <c r="J53" i="1"/>
  <c r="J52" i="1"/>
  <c r="J51" i="1"/>
  <c r="J50" i="1"/>
  <c r="J49" i="1"/>
  <c r="J48" i="1"/>
  <c r="E47" i="1"/>
  <c r="J47" i="1" s="1"/>
  <c r="E46" i="1"/>
  <c r="J46" i="1" s="1"/>
  <c r="J42" i="1"/>
  <c r="J41" i="1"/>
  <c r="J38" i="1"/>
  <c r="J37" i="1"/>
  <c r="J36" i="1"/>
  <c r="J35" i="1"/>
  <c r="J34" i="1"/>
  <c r="J33" i="1"/>
  <c r="E32" i="1"/>
  <c r="J32" i="1" s="1"/>
  <c r="E31" i="1"/>
  <c r="J31" i="1" s="1"/>
  <c r="J30" i="1"/>
  <c r="J29" i="1"/>
  <c r="J28" i="1"/>
  <c r="J27" i="1"/>
  <c r="J26" i="1"/>
  <c r="J25" i="1"/>
  <c r="J24" i="1"/>
  <c r="J23" i="1"/>
  <c r="J22" i="1"/>
  <c r="J21" i="1"/>
  <c r="E20" i="1"/>
  <c r="J20" i="1" s="1"/>
  <c r="E19" i="1"/>
  <c r="J19" i="1" s="1"/>
  <c r="J14" i="1"/>
  <c r="E13" i="1"/>
  <c r="J13" i="1" s="1"/>
  <c r="J12" i="1"/>
  <c r="J11" i="1"/>
  <c r="J10" i="1"/>
  <c r="J105" i="1" l="1"/>
  <c r="E108" i="1" l="1"/>
  <c r="J108" i="1" s="1"/>
  <c r="J110" i="1" s="1"/>
  <c r="J113" i="1"/>
</calcChain>
</file>

<file path=xl/sharedStrings.xml><?xml version="1.0" encoding="utf-8"?>
<sst xmlns="http://schemas.openxmlformats.org/spreadsheetml/2006/main" count="301" uniqueCount="92">
  <si>
    <t>業務名、対象研修事業名、経費項目等</t>
    <rPh sb="0" eb="3">
      <t>ギョウムメイ</t>
    </rPh>
    <rPh sb="4" eb="6">
      <t>タイショウ</t>
    </rPh>
    <rPh sb="6" eb="8">
      <t>ケンシュウ</t>
    </rPh>
    <rPh sb="8" eb="10">
      <t>ジギョウ</t>
    </rPh>
    <rPh sb="10" eb="11">
      <t>メイ</t>
    </rPh>
    <rPh sb="12" eb="14">
      <t>ケイヒ</t>
    </rPh>
    <rPh sb="14" eb="16">
      <t>コウモク</t>
    </rPh>
    <rPh sb="16" eb="17">
      <t>トウ</t>
    </rPh>
    <phoneticPr fontId="2"/>
  </si>
  <si>
    <t>金額</t>
    <rPh sb="0" eb="2">
      <t>キンガク</t>
    </rPh>
    <phoneticPr fontId="2"/>
  </si>
  <si>
    <t>数量</t>
    <rPh sb="0" eb="2">
      <t>スウリョウ</t>
    </rPh>
    <phoneticPr fontId="2"/>
  </si>
  <si>
    <t>泊数・回数</t>
    <rPh sb="0" eb="1">
      <t>トマリ</t>
    </rPh>
    <rPh sb="1" eb="2">
      <t>スウ</t>
    </rPh>
    <rPh sb="3" eb="5">
      <t>カイスウ</t>
    </rPh>
    <phoneticPr fontId="2"/>
  </si>
  <si>
    <t>金額</t>
    <rPh sb="0" eb="1">
      <t>キン</t>
    </rPh>
    <rPh sb="1" eb="2">
      <t>ガク</t>
    </rPh>
    <phoneticPr fontId="2"/>
  </si>
  <si>
    <t>備考</t>
    <rPh sb="0" eb="2">
      <t>ビコウ</t>
    </rPh>
    <phoneticPr fontId="2"/>
  </si>
  <si>
    <t>1．国内接遇業務</t>
    <rPh sb="2" eb="4">
      <t>コクナイ</t>
    </rPh>
    <rPh sb="4" eb="6">
      <t>セツグウ</t>
    </rPh>
    <rPh sb="6" eb="8">
      <t>ギョウム</t>
    </rPh>
    <phoneticPr fontId="2"/>
  </si>
  <si>
    <t>（１）外交官・公務員日本語研修＜DLGL&gt;</t>
    <phoneticPr fontId="2"/>
  </si>
  <si>
    <t>ア．東京研修旅行</t>
    <rPh sb="2" eb="4">
      <t>トウキョウ</t>
    </rPh>
    <rPh sb="4" eb="6">
      <t>ケンシュウ</t>
    </rPh>
    <rPh sb="6" eb="8">
      <t>リョコウ</t>
    </rPh>
    <phoneticPr fontId="2"/>
  </si>
  <si>
    <t>ホテル宿泊料（シングル1名1室）京王プレッソイン神田</t>
    <rPh sb="3" eb="6">
      <t>シュクハクリョウ</t>
    </rPh>
    <rPh sb="12" eb="13">
      <t>メイ</t>
    </rPh>
    <rPh sb="14" eb="15">
      <t>シツ</t>
    </rPh>
    <rPh sb="16" eb="18">
      <t>ケイオウ</t>
    </rPh>
    <rPh sb="24" eb="26">
      <t>カンダ</t>
    </rPh>
    <phoneticPr fontId="2"/>
  </si>
  <si>
    <t>×</t>
    <phoneticPr fontId="2"/>
  </si>
  <si>
    <t>大型バス借上料／ホテル⇔外務省</t>
    <rPh sb="0" eb="2">
      <t>オオガタ</t>
    </rPh>
    <rPh sb="4" eb="6">
      <t>カリア</t>
    </rPh>
    <rPh sb="6" eb="7">
      <t>リョウ</t>
    </rPh>
    <rPh sb="12" eb="15">
      <t>ガイムショウ</t>
    </rPh>
    <phoneticPr fontId="2"/>
  </si>
  <si>
    <t>大型バス借上料／ホテル⇒日本貿易振興機構⇒羽田空港</t>
  </si>
  <si>
    <t>国内航空券代／関西国際空港⇒羽田空港</t>
    <rPh sb="0" eb="2">
      <t>コクナイ</t>
    </rPh>
    <rPh sb="2" eb="5">
      <t>コウクウケン</t>
    </rPh>
    <rPh sb="5" eb="6">
      <t>ダイ</t>
    </rPh>
    <rPh sb="7" eb="8">
      <t>セキ</t>
    </rPh>
    <rPh sb="8" eb="9">
      <t>ニシ</t>
    </rPh>
    <rPh sb="9" eb="11">
      <t>コクサイ</t>
    </rPh>
    <rPh sb="11" eb="13">
      <t>クウコウ</t>
    </rPh>
    <rPh sb="14" eb="16">
      <t>ハネダ</t>
    </rPh>
    <rPh sb="15" eb="17">
      <t>クウコウ</t>
    </rPh>
    <phoneticPr fontId="2"/>
  </si>
  <si>
    <t>大型バス借上料／関西国際空港⇒関西国際センター</t>
    <rPh sb="0" eb="2">
      <t>オオガタ</t>
    </rPh>
    <rPh sb="4" eb="6">
      <t>カリア</t>
    </rPh>
    <rPh sb="6" eb="7">
      <t>リョウ</t>
    </rPh>
    <rPh sb="8" eb="10">
      <t>カンサイ</t>
    </rPh>
    <rPh sb="10" eb="12">
      <t>コクサイ</t>
    </rPh>
    <rPh sb="12" eb="14">
      <t>クウコウ</t>
    </rPh>
    <phoneticPr fontId="2"/>
  </si>
  <si>
    <t>（2）カウンターパート大学生研修（春）＜CP1＞</t>
    <rPh sb="17" eb="18">
      <t>ハル</t>
    </rPh>
    <phoneticPr fontId="2"/>
  </si>
  <si>
    <t>ア．広島研修旅行</t>
    <rPh sb="2" eb="4">
      <t>ヒロシマ</t>
    </rPh>
    <rPh sb="4" eb="8">
      <t>ケンシュウリョコウ</t>
    </rPh>
    <phoneticPr fontId="2"/>
  </si>
  <si>
    <t>新幹線/新大阪⇒広島</t>
    <rPh sb="4" eb="7">
      <t>シンオオサカ</t>
    </rPh>
    <rPh sb="8" eb="10">
      <t>ヒロシマ</t>
    </rPh>
    <phoneticPr fontId="2"/>
  </si>
  <si>
    <t>随行3名含む、実費精算</t>
    <rPh sb="0" eb="2">
      <t>ズイコウ</t>
    </rPh>
    <rPh sb="3" eb="4">
      <t>メイ</t>
    </rPh>
    <rPh sb="4" eb="5">
      <t>フク</t>
    </rPh>
    <rPh sb="7" eb="11">
      <t>ジッピセイサン</t>
    </rPh>
    <phoneticPr fontId="2"/>
  </si>
  <si>
    <t>新幹線/広島⇒姫路</t>
    <rPh sb="4" eb="6">
      <t>ヒロシマ</t>
    </rPh>
    <rPh sb="7" eb="9">
      <t>ヒメジ</t>
    </rPh>
    <phoneticPr fontId="2"/>
  </si>
  <si>
    <t>大型バス借上料／関西国際センター⇒新大阪</t>
    <rPh sb="0" eb="1">
      <t>ダイ</t>
    </rPh>
    <rPh sb="1" eb="2">
      <t>ガタ</t>
    </rPh>
    <rPh sb="4" eb="6">
      <t>カリア</t>
    </rPh>
    <rPh sb="6" eb="7">
      <t>リョウ</t>
    </rPh>
    <rPh sb="8" eb="10">
      <t>カンサイ</t>
    </rPh>
    <rPh sb="10" eb="12">
      <t>コクサイ</t>
    </rPh>
    <rPh sb="17" eb="20">
      <t>シンオオサカ</t>
    </rPh>
    <phoneticPr fontId="2"/>
  </si>
  <si>
    <t>大型バス借上料／JR広島駅⇒宮島口</t>
    <rPh sb="4" eb="5">
      <t>カ</t>
    </rPh>
    <rPh sb="5" eb="6">
      <t>ア</t>
    </rPh>
    <rPh sb="6" eb="7">
      <t>リョウ</t>
    </rPh>
    <rPh sb="10" eb="13">
      <t>ヒロシマエキ</t>
    </rPh>
    <rPh sb="14" eb="17">
      <t>ミヤジマグチ</t>
    </rPh>
    <phoneticPr fontId="2"/>
  </si>
  <si>
    <t>大型バス借上料／宮島口⇒平和記念公園⇒JR広島駅</t>
    <rPh sb="4" eb="5">
      <t>カ</t>
    </rPh>
    <rPh sb="5" eb="6">
      <t>ア</t>
    </rPh>
    <rPh sb="6" eb="7">
      <t>リョウ</t>
    </rPh>
    <rPh sb="8" eb="11">
      <t>ミヤジマグチ</t>
    </rPh>
    <rPh sb="12" eb="18">
      <t>ヘイワキネンコウエン</t>
    </rPh>
    <phoneticPr fontId="2"/>
  </si>
  <si>
    <t>大型バス借上料／ホテル⇒姫路城⇒三宮⇒関西国際センター</t>
    <rPh sb="4" eb="5">
      <t>カ</t>
    </rPh>
    <rPh sb="5" eb="6">
      <t>ア</t>
    </rPh>
    <rPh sb="6" eb="7">
      <t>リョウ</t>
    </rPh>
    <rPh sb="12" eb="15">
      <t>ヒメジジョウ</t>
    </rPh>
    <rPh sb="16" eb="18">
      <t>サンノミヤ</t>
    </rPh>
    <rPh sb="19" eb="21">
      <t>カンサイ</t>
    </rPh>
    <rPh sb="21" eb="23">
      <t>コクサイ</t>
    </rPh>
    <phoneticPr fontId="2"/>
  </si>
  <si>
    <t>旅館宿泊料（和室相部屋）／ホテルみや離宮</t>
    <rPh sb="0" eb="2">
      <t>リョカン</t>
    </rPh>
    <rPh sb="2" eb="5">
      <t>シュクハクリョウ</t>
    </rPh>
    <rPh sb="6" eb="8">
      <t>ワシツ</t>
    </rPh>
    <rPh sb="8" eb="11">
      <t>アイベヤ</t>
    </rPh>
    <rPh sb="18" eb="20">
      <t>リキュウ</t>
    </rPh>
    <phoneticPr fontId="2"/>
  </si>
  <si>
    <t>研修生30名</t>
    <rPh sb="0" eb="3">
      <t>ケンシュウセイ</t>
    </rPh>
    <rPh sb="5" eb="6">
      <t>メイ</t>
    </rPh>
    <phoneticPr fontId="2"/>
  </si>
  <si>
    <t>旅館宿泊料（シングル1名1室）／ホテルみや離宮</t>
    <rPh sb="0" eb="2">
      <t>リョカン</t>
    </rPh>
    <rPh sb="2" eb="5">
      <t>シュクハクリョウ</t>
    </rPh>
    <rPh sb="11" eb="12">
      <t>メイ</t>
    </rPh>
    <rPh sb="13" eb="14">
      <t>シツ</t>
    </rPh>
    <rPh sb="21" eb="23">
      <t>リキュウ</t>
    </rPh>
    <phoneticPr fontId="2"/>
  </si>
  <si>
    <t>随行者3名</t>
    <rPh sb="0" eb="3">
      <t>ズイコウシャ</t>
    </rPh>
    <rPh sb="4" eb="5">
      <t>メイ</t>
    </rPh>
    <phoneticPr fontId="2"/>
  </si>
  <si>
    <t>ホテル宿泊料（シングル1名1室）／JRクレメントイン姫路</t>
    <rPh sb="3" eb="6">
      <t>シュクハクリョウ</t>
    </rPh>
    <rPh sb="12" eb="13">
      <t>メイ</t>
    </rPh>
    <rPh sb="14" eb="15">
      <t>シツ</t>
    </rPh>
    <rPh sb="26" eb="28">
      <t>ヒメジ</t>
    </rPh>
    <phoneticPr fontId="2"/>
  </si>
  <si>
    <t>日本語エスコートガイド(宮島)</t>
    <rPh sb="12" eb="14">
      <t>ミヤシマ</t>
    </rPh>
    <phoneticPr fontId="2"/>
  </si>
  <si>
    <t>日本語エスコートガイド(広島市内～平和記念公園)</t>
    <rPh sb="14" eb="16">
      <t>シナイ</t>
    </rPh>
    <rPh sb="17" eb="21">
      <t>ヘイワキネン</t>
    </rPh>
    <rPh sb="21" eb="23">
      <t>コウエン</t>
    </rPh>
    <phoneticPr fontId="2"/>
  </si>
  <si>
    <t>日本語エスコートガイド(姫路)</t>
    <rPh sb="12" eb="14">
      <t>ヒメジ</t>
    </rPh>
    <phoneticPr fontId="2"/>
  </si>
  <si>
    <t>フェリー乗船料（往復）/宮島口～宮島</t>
    <rPh sb="4" eb="6">
      <t>ジョウセン</t>
    </rPh>
    <rPh sb="6" eb="7">
      <t>リョウ</t>
    </rPh>
    <rPh sb="8" eb="10">
      <t>オウフク</t>
    </rPh>
    <rPh sb="12" eb="15">
      <t>ミヤジマグチ</t>
    </rPh>
    <rPh sb="16" eb="18">
      <t>ミヤジマ</t>
    </rPh>
    <phoneticPr fontId="2"/>
  </si>
  <si>
    <t>フェリー乗船料（往復）/宮島口～宮島（エスコート）</t>
    <rPh sb="4" eb="6">
      <t>ジョウセン</t>
    </rPh>
    <rPh sb="6" eb="7">
      <t>リョウ</t>
    </rPh>
    <rPh sb="8" eb="10">
      <t>オウフク</t>
    </rPh>
    <rPh sb="12" eb="15">
      <t>ミヤジマグチ</t>
    </rPh>
    <rPh sb="16" eb="18">
      <t>ミヤジマ</t>
    </rPh>
    <phoneticPr fontId="2"/>
  </si>
  <si>
    <t>実費精算</t>
    <rPh sb="0" eb="4">
      <t>ジッピセイサン</t>
    </rPh>
    <phoneticPr fontId="2"/>
  </si>
  <si>
    <t>厳島神社拝殿料</t>
    <rPh sb="0" eb="4">
      <t>イツクシマジンジャ</t>
    </rPh>
    <rPh sb="4" eb="6">
      <t>ハイデン</t>
    </rPh>
    <rPh sb="6" eb="7">
      <t>リョウ</t>
    </rPh>
    <phoneticPr fontId="2"/>
  </si>
  <si>
    <t>厳島神社拝殿料（エスコート）</t>
    <rPh sb="0" eb="4">
      <t>イツクシマジンジャ</t>
    </rPh>
    <rPh sb="4" eb="6">
      <t>ハイデン</t>
    </rPh>
    <rPh sb="6" eb="7">
      <t>リョウ</t>
    </rPh>
    <phoneticPr fontId="2"/>
  </si>
  <si>
    <t>平和記念資料館入場料（団体）</t>
    <rPh sb="0" eb="7">
      <t>ヘイワキネンシリョウカン</t>
    </rPh>
    <rPh sb="7" eb="10">
      <t>ニュウジョウリョウ</t>
    </rPh>
    <rPh sb="11" eb="13">
      <t>ダンタイ</t>
    </rPh>
    <phoneticPr fontId="2"/>
  </si>
  <si>
    <t>平和記念資料館入場料（団体）（エスコート）</t>
    <rPh sb="0" eb="7">
      <t>ヘイワキネンシリョウカン</t>
    </rPh>
    <rPh sb="7" eb="10">
      <t>ニュウジョウリョウ</t>
    </rPh>
    <rPh sb="11" eb="13">
      <t>ダンタイ</t>
    </rPh>
    <phoneticPr fontId="2"/>
  </si>
  <si>
    <t>姫路城入場料（団体）</t>
    <rPh sb="0" eb="3">
      <t>ヒメジジョウ</t>
    </rPh>
    <rPh sb="3" eb="6">
      <t>ニュウジョウリョウ</t>
    </rPh>
    <rPh sb="7" eb="9">
      <t>ダンタイ</t>
    </rPh>
    <phoneticPr fontId="2"/>
  </si>
  <si>
    <t>姫路城入場料（団体）（エスコート）</t>
    <rPh sb="7" eb="9">
      <t>ダンタイ</t>
    </rPh>
    <phoneticPr fontId="2"/>
  </si>
  <si>
    <t>イ．日帰り旅行</t>
    <rPh sb="2" eb="4">
      <t>ヒガエ</t>
    </rPh>
    <rPh sb="5" eb="7">
      <t>リョコウ</t>
    </rPh>
    <phoneticPr fontId="2"/>
  </si>
  <si>
    <t>a. 大型バス借り上げ料／関西国際センター⇔岬町立多奈川小学校</t>
    <rPh sb="3" eb="5">
      <t>オオガタ</t>
    </rPh>
    <rPh sb="7" eb="12">
      <t>カリアゲリョウ</t>
    </rPh>
    <rPh sb="13" eb="17">
      <t>カンサイコクサイ</t>
    </rPh>
    <phoneticPr fontId="2"/>
  </si>
  <si>
    <t>b.大型バス借上料／関西国際センター⇔コクヨ(大阪市梅田)</t>
    <rPh sb="10" eb="14">
      <t>カンサイコクサイ</t>
    </rPh>
    <rPh sb="23" eb="26">
      <t>オオサカシ</t>
    </rPh>
    <rPh sb="26" eb="28">
      <t>ウメダ</t>
    </rPh>
    <phoneticPr fontId="2"/>
  </si>
  <si>
    <t>ア．広島・京都研修旅行</t>
    <rPh sb="2" eb="4">
      <t>ヒロシマ</t>
    </rPh>
    <rPh sb="5" eb="7">
      <t>キョウト</t>
    </rPh>
    <rPh sb="7" eb="11">
      <t>ケンシュウリョコウ</t>
    </rPh>
    <phoneticPr fontId="2"/>
  </si>
  <si>
    <t>新幹線/広島⇒京都</t>
    <rPh sb="4" eb="6">
      <t>ヒロシマ</t>
    </rPh>
    <rPh sb="7" eb="9">
      <t>キョウト</t>
    </rPh>
    <phoneticPr fontId="2"/>
  </si>
  <si>
    <t>大型バス借上料／関西国際センター⇒JR新大阪駅</t>
    <rPh sb="0" eb="1">
      <t>ダイ</t>
    </rPh>
    <rPh sb="1" eb="2">
      <t>ガタ</t>
    </rPh>
    <rPh sb="4" eb="6">
      <t>カリア</t>
    </rPh>
    <rPh sb="6" eb="7">
      <t>リョウ</t>
    </rPh>
    <rPh sb="8" eb="10">
      <t>カンサイ</t>
    </rPh>
    <rPh sb="10" eb="12">
      <t>コクサイ</t>
    </rPh>
    <rPh sb="19" eb="22">
      <t>シンオオサカ</t>
    </rPh>
    <rPh sb="22" eb="23">
      <t>エキ</t>
    </rPh>
    <phoneticPr fontId="2"/>
  </si>
  <si>
    <t>大型バス借上料／JR広島駅⇒リバーズガーデン⇒宮島口</t>
    <rPh sb="4" eb="5">
      <t>カ</t>
    </rPh>
    <rPh sb="5" eb="6">
      <t>ア</t>
    </rPh>
    <rPh sb="6" eb="7">
      <t>リョウ</t>
    </rPh>
    <rPh sb="10" eb="13">
      <t>ヒロシマエキ</t>
    </rPh>
    <rPh sb="23" eb="26">
      <t>ミヤジマグチ</t>
    </rPh>
    <phoneticPr fontId="2"/>
  </si>
  <si>
    <t>大型バス借上料／宮島口⇒JR広島駅⇒平和記念公園⇒JR広島駅</t>
    <rPh sb="4" eb="5">
      <t>カ</t>
    </rPh>
    <rPh sb="5" eb="6">
      <t>ア</t>
    </rPh>
    <rPh sb="6" eb="7">
      <t>リョウ</t>
    </rPh>
    <rPh sb="8" eb="11">
      <t>ミヤジマグチ</t>
    </rPh>
    <rPh sb="14" eb="17">
      <t>ヒロシマエキ</t>
    </rPh>
    <rPh sb="18" eb="24">
      <t>ヘイワキネンコウエン</t>
    </rPh>
    <rPh sb="27" eb="29">
      <t>ヒロシマ</t>
    </rPh>
    <rPh sb="29" eb="30">
      <t>エキ</t>
    </rPh>
    <phoneticPr fontId="2"/>
  </si>
  <si>
    <t>大型バス借上料／京都ハートンホテル⇒金閣寺⇒寺町・錦市場⇒丸益西村屋⇒関西国際センター</t>
    <rPh sb="4" eb="5">
      <t>カ</t>
    </rPh>
    <rPh sb="5" eb="6">
      <t>ア</t>
    </rPh>
    <rPh sb="6" eb="7">
      <t>リョウ</t>
    </rPh>
    <rPh sb="8" eb="10">
      <t>キョウト</t>
    </rPh>
    <rPh sb="25" eb="28">
      <t>ニシキイチバ</t>
    </rPh>
    <rPh sb="35" eb="39">
      <t>カンサイコクサイ</t>
    </rPh>
    <phoneticPr fontId="2"/>
  </si>
  <si>
    <t>研修生24名</t>
    <rPh sb="0" eb="3">
      <t>ケンシュウセイ</t>
    </rPh>
    <rPh sb="5" eb="6">
      <t>メイ</t>
    </rPh>
    <phoneticPr fontId="2"/>
  </si>
  <si>
    <t>随行者11名</t>
    <rPh sb="0" eb="3">
      <t>ズイコウシャ</t>
    </rPh>
    <rPh sb="5" eb="6">
      <t>メイ</t>
    </rPh>
    <phoneticPr fontId="2"/>
  </si>
  <si>
    <t>昼食料＠リバーズガーデン（広島市内）</t>
    <rPh sb="0" eb="2">
      <t>チュウショク</t>
    </rPh>
    <rPh sb="2" eb="3">
      <t>リョウ</t>
    </rPh>
    <rPh sb="13" eb="17">
      <t>ヒロシマシナイ</t>
    </rPh>
    <phoneticPr fontId="2"/>
  </si>
  <si>
    <t>昼食料＠お好み焼き体験（JR広島駅OKOSTA）</t>
    <rPh sb="0" eb="2">
      <t>チュウショク</t>
    </rPh>
    <rPh sb="2" eb="3">
      <t>リョウ</t>
    </rPh>
    <rPh sb="5" eb="6">
      <t>コノ</t>
    </rPh>
    <rPh sb="7" eb="8">
      <t>ヤ</t>
    </rPh>
    <rPh sb="9" eb="11">
      <t>タイケン</t>
    </rPh>
    <rPh sb="14" eb="17">
      <t>ヒロシマエキ</t>
    </rPh>
    <phoneticPr fontId="2"/>
  </si>
  <si>
    <t>ホテル宿泊料（ツインルーム1室）／京都ハートンホテル</t>
    <rPh sb="3" eb="6">
      <t>シュクハクリョウ</t>
    </rPh>
    <rPh sb="14" eb="15">
      <t>シツ</t>
    </rPh>
    <phoneticPr fontId="2"/>
  </si>
  <si>
    <t>ホテル宿泊料（シングル1名1室）／京都ハートンホテル</t>
    <rPh sb="3" eb="6">
      <t>シュクハクリョウ</t>
    </rPh>
    <rPh sb="12" eb="13">
      <t>メイ</t>
    </rPh>
    <rPh sb="14" eb="15">
      <t>シツ</t>
    </rPh>
    <phoneticPr fontId="2"/>
  </si>
  <si>
    <t>日本語エスコートガイド(京都)（ホテル⇒金閣寺⇒寺町⇒丸益西村屋まで）</t>
    <rPh sb="12" eb="14">
      <t>キョウト</t>
    </rPh>
    <rPh sb="27" eb="28">
      <t>マル</t>
    </rPh>
    <rPh sb="28" eb="29">
      <t>ヤク</t>
    </rPh>
    <rPh sb="29" eb="31">
      <t>ニシムラ</t>
    </rPh>
    <rPh sb="31" eb="32">
      <t>ヤ</t>
    </rPh>
    <phoneticPr fontId="2"/>
  </si>
  <si>
    <t>随行11名含む、実費精算</t>
    <rPh sb="0" eb="2">
      <t>ズイコウ</t>
    </rPh>
    <rPh sb="4" eb="5">
      <t>メイ</t>
    </rPh>
    <rPh sb="5" eb="6">
      <t>フク</t>
    </rPh>
    <rPh sb="8" eb="12">
      <t>ジッピセイサン</t>
    </rPh>
    <phoneticPr fontId="2"/>
  </si>
  <si>
    <t>金閣寺拝観料</t>
    <rPh sb="0" eb="3">
      <t>キンカクテラ</t>
    </rPh>
    <rPh sb="3" eb="5">
      <t>ハイカン</t>
    </rPh>
    <rPh sb="5" eb="6">
      <t>リョウ</t>
    </rPh>
    <phoneticPr fontId="2"/>
  </si>
  <si>
    <t>金閣寺拝観料（エスコート）</t>
    <phoneticPr fontId="2"/>
  </si>
  <si>
    <t>大型バス借上料／宮島口⇒平和記念公園⇒JR広島駅</t>
    <rPh sb="4" eb="5">
      <t>カ</t>
    </rPh>
    <rPh sb="5" eb="6">
      <t>ア</t>
    </rPh>
    <rPh sb="6" eb="7">
      <t>リョウ</t>
    </rPh>
    <rPh sb="8" eb="11">
      <t>ミヤジマグチ</t>
    </rPh>
    <rPh sb="12" eb="18">
      <t>ヘイワキネンコウエン</t>
    </rPh>
    <rPh sb="21" eb="23">
      <t>ヒロシマ</t>
    </rPh>
    <rPh sb="23" eb="24">
      <t>エキ</t>
    </rPh>
    <phoneticPr fontId="2"/>
  </si>
  <si>
    <t>研修生35名</t>
    <rPh sb="0" eb="3">
      <t>ケンシュウセイ</t>
    </rPh>
    <rPh sb="5" eb="6">
      <t>メイ</t>
    </rPh>
    <phoneticPr fontId="2"/>
  </si>
  <si>
    <t>姫路城入場料（団体）（エスコート）</t>
    <rPh sb="0" eb="3">
      <t>ヒメジジョウ</t>
    </rPh>
    <rPh sb="3" eb="6">
      <t>ニュウジョウリョウ</t>
    </rPh>
    <rPh sb="7" eb="9">
      <t>ダンタイ</t>
    </rPh>
    <phoneticPr fontId="2"/>
  </si>
  <si>
    <t>b.大型バス借上料／関西国際センター⇒大阪ガス科学館⇒コクヨ（大阪市梅田）⇒関西国際センター</t>
    <rPh sb="10" eb="14">
      <t>カンサイコクサイ</t>
    </rPh>
    <rPh sb="19" eb="21">
      <t>オオサカ</t>
    </rPh>
    <rPh sb="23" eb="26">
      <t>カガクカン</t>
    </rPh>
    <rPh sb="34" eb="36">
      <t>ウメダ</t>
    </rPh>
    <rPh sb="38" eb="42">
      <t>カンサイコクサイ</t>
    </rPh>
    <phoneticPr fontId="2"/>
  </si>
  <si>
    <t>A. 国内接遇業務合計（税抜）</t>
  </si>
  <si>
    <t>2．運営管理費</t>
    <rPh sb="2" eb="4">
      <t>ウンエイ</t>
    </rPh>
    <rPh sb="4" eb="7">
      <t>カンリヒ</t>
    </rPh>
    <phoneticPr fontId="2"/>
  </si>
  <si>
    <t>（1）運営管理費</t>
    <rPh sb="3" eb="5">
      <t>ウンエイ</t>
    </rPh>
    <rPh sb="5" eb="8">
      <t>カンリヒ</t>
    </rPh>
    <phoneticPr fontId="2"/>
  </si>
  <si>
    <t>％</t>
    <phoneticPr fontId="2"/>
  </si>
  <si>
    <t>B. 運営管理費合計（税抜）</t>
    <phoneticPr fontId="2"/>
  </si>
  <si>
    <t>C.合計額（税抜）
「A. 国内接遇業務合計」、「B. 運営管理費合計」の合計金額（A.+B.）</t>
    <phoneticPr fontId="2"/>
  </si>
  <si>
    <t>※高速道路通行料、駐車場代、エスコートガイドの業務実施地までの交通費等立替経費は運営管理費を適用しない。</t>
    <rPh sb="35" eb="37">
      <t>タテカエ</t>
    </rPh>
    <rPh sb="37" eb="39">
      <t>ケイヒ</t>
    </rPh>
    <rPh sb="40" eb="45">
      <t>ウンエイカンリヒ</t>
    </rPh>
    <rPh sb="46" eb="48">
      <t>テキヨウ</t>
    </rPh>
    <phoneticPr fontId="2"/>
  </si>
  <si>
    <t>※精算方法に関しては、あらかじめ所定の金額が決まっている、施設入場料等の費用と、
入札時の単価に基づき、実際の人数に応じて精算を行う、バス代、ホテル代等の2種類の費用がある。前者については、「実費精算」、後者の人数については、センターから発行する確定書に記載の人数にて精算を行う。</t>
    <rPh sb="3" eb="5">
      <t>ホウホウ</t>
    </rPh>
    <rPh sb="6" eb="7">
      <t>カン</t>
    </rPh>
    <rPh sb="29" eb="31">
      <t>シセツ</t>
    </rPh>
    <rPh sb="31" eb="34">
      <t>ニュウジョウリョウ</t>
    </rPh>
    <rPh sb="36" eb="38">
      <t>ヒヨウ</t>
    </rPh>
    <rPh sb="75" eb="76">
      <t>トウ</t>
    </rPh>
    <rPh sb="81" eb="83">
      <t>ヒヨウ</t>
    </rPh>
    <rPh sb="102" eb="104">
      <t>コウシャ</t>
    </rPh>
    <rPh sb="105" eb="107">
      <t>ニンズウ</t>
    </rPh>
    <rPh sb="127" eb="129">
      <t>キサイ</t>
    </rPh>
    <rPh sb="130" eb="132">
      <t>ニンズウ</t>
    </rPh>
    <rPh sb="134" eb="136">
      <t>セイサン</t>
    </rPh>
    <rPh sb="137" eb="138">
      <t>オコナ</t>
    </rPh>
    <phoneticPr fontId="2"/>
  </si>
  <si>
    <t>大型バス借上料／JR京都駅⇒京都ハートンホテル</t>
    <rPh sb="4" eb="5">
      <t>カ</t>
    </rPh>
    <rPh sb="5" eb="6">
      <t>ア</t>
    </rPh>
    <rPh sb="6" eb="7">
      <t>リョウ</t>
    </rPh>
    <rPh sb="10" eb="12">
      <t>キョウト</t>
    </rPh>
    <rPh sb="12" eb="13">
      <t>エキ</t>
    </rPh>
    <rPh sb="14" eb="16">
      <t>キョウト</t>
    </rPh>
    <phoneticPr fontId="2"/>
  </si>
  <si>
    <t>a. 大型バス借り上げ料／関西国際センター⇒大阪府立和泉高校(岸和田市)</t>
    <rPh sb="3" eb="5">
      <t>オオガタ</t>
    </rPh>
    <rPh sb="7" eb="12">
      <t>カリアゲリョウ</t>
    </rPh>
    <rPh sb="13" eb="17">
      <t>カンサイコクサイ</t>
    </rPh>
    <rPh sb="31" eb="34">
      <t>キシワダ</t>
    </rPh>
    <rPh sb="34" eb="35">
      <t>シ</t>
    </rPh>
    <phoneticPr fontId="2"/>
  </si>
  <si>
    <t>令和 8年度上期 国際交流基金関西国際センター研修事業にかかる国内接遇業務委託契約（包括契約）</t>
    <rPh sb="0" eb="2">
      <t>レイワ</t>
    </rPh>
    <rPh sb="4" eb="6">
      <t>ネンド</t>
    </rPh>
    <rPh sb="6" eb="8">
      <t>カミキ</t>
    </rPh>
    <rPh sb="9" eb="11">
      <t>コクサイ</t>
    </rPh>
    <rPh sb="11" eb="13">
      <t>コウリュウ</t>
    </rPh>
    <rPh sb="13" eb="15">
      <t>キキン</t>
    </rPh>
    <rPh sb="15" eb="17">
      <t>カンサイ</t>
    </rPh>
    <rPh sb="17" eb="19">
      <t>コクサイ</t>
    </rPh>
    <rPh sb="23" eb="25">
      <t>ケンシュウ</t>
    </rPh>
    <rPh sb="25" eb="27">
      <t>ジギョウ</t>
    </rPh>
    <rPh sb="31" eb="33">
      <t>コクナイ</t>
    </rPh>
    <rPh sb="33" eb="35">
      <t>セツグウ</t>
    </rPh>
    <rPh sb="35" eb="37">
      <t>ギョウム</t>
    </rPh>
    <rPh sb="37" eb="39">
      <t>イタク</t>
    </rPh>
    <rPh sb="39" eb="41">
      <t>ケイヤク</t>
    </rPh>
    <rPh sb="42" eb="44">
      <t>ホウカツ</t>
    </rPh>
    <rPh sb="44" eb="46">
      <t>ケイヤク</t>
    </rPh>
    <phoneticPr fontId="2"/>
  </si>
  <si>
    <t>契約金額内訳書</t>
    <rPh sb="0" eb="1">
      <t>チギリ</t>
    </rPh>
    <rPh sb="1" eb="2">
      <t>ヤク</t>
    </rPh>
    <rPh sb="2" eb="3">
      <t>カナ</t>
    </rPh>
    <rPh sb="3" eb="4">
      <t>ガク</t>
    </rPh>
    <rPh sb="4" eb="5">
      <t>ナイ</t>
    </rPh>
    <rPh sb="5" eb="6">
      <t>ヤク</t>
    </rPh>
    <rPh sb="6" eb="7">
      <t>ショ</t>
    </rPh>
    <phoneticPr fontId="2"/>
  </si>
  <si>
    <t>研修生32名、随行2名</t>
    <rPh sb="0" eb="3">
      <t>ケンシュウセイ</t>
    </rPh>
    <rPh sb="5" eb="6">
      <t>メイ</t>
    </rPh>
    <rPh sb="7" eb="9">
      <t>ズイコウ</t>
    </rPh>
    <rPh sb="10" eb="11">
      <t>メイ</t>
    </rPh>
    <phoneticPr fontId="2"/>
  </si>
  <si>
    <t>研修生30名、随行3名</t>
    <rPh sb="0" eb="3">
      <t>ケンシュウセイ</t>
    </rPh>
    <rPh sb="5" eb="6">
      <t>メイ</t>
    </rPh>
    <rPh sb="7" eb="9">
      <t>ズイコウ</t>
    </rPh>
    <rPh sb="10" eb="11">
      <t>メイ</t>
    </rPh>
    <phoneticPr fontId="2"/>
  </si>
  <si>
    <t>実費精算、宮島訪問税含む。</t>
    <rPh sb="0" eb="4">
      <t>ジッピセイサン</t>
    </rPh>
    <phoneticPr fontId="2"/>
  </si>
  <si>
    <t>（3）カウンターパート高校生研修＜CPH＞</t>
    <rPh sb="11" eb="13">
      <t>コウコウ</t>
    </rPh>
    <phoneticPr fontId="2"/>
  </si>
  <si>
    <t>日本語エスコートガイド(京都)(ホテル～チェックイン)</t>
    <rPh sb="12" eb="14">
      <t>キョウト</t>
    </rPh>
    <phoneticPr fontId="2"/>
  </si>
  <si>
    <t>実費精算、宮島訪問税100円含む。</t>
    <rPh sb="0" eb="4">
      <t>ジッピセイサン</t>
    </rPh>
    <rPh sb="5" eb="7">
      <t>ミヤシマ</t>
    </rPh>
    <rPh sb="7" eb="9">
      <t>ホウモン</t>
    </rPh>
    <rPh sb="9" eb="10">
      <t>ゼイ</t>
    </rPh>
    <rPh sb="13" eb="14">
      <t>エン</t>
    </rPh>
    <rPh sb="14" eb="15">
      <t>フク</t>
    </rPh>
    <phoneticPr fontId="2"/>
  </si>
  <si>
    <t>実費精算、宮島訪問税100円含む。</t>
    <rPh sb="0" eb="2">
      <t>ジッピ</t>
    </rPh>
    <rPh sb="2" eb="3">
      <t>セイ</t>
    </rPh>
    <phoneticPr fontId="2"/>
  </si>
  <si>
    <t>友禅染体験料</t>
    <rPh sb="0" eb="3">
      <t>ユウゼンゾメ</t>
    </rPh>
    <rPh sb="3" eb="5">
      <t>タイケン</t>
    </rPh>
    <rPh sb="5" eb="6">
      <t>リョウ</t>
    </rPh>
    <phoneticPr fontId="2"/>
  </si>
  <si>
    <t>研修生24名、随行8名。実費精算。</t>
    <rPh sb="0" eb="3">
      <t>ケンシュウセイ</t>
    </rPh>
    <rPh sb="5" eb="6">
      <t>メイ</t>
    </rPh>
    <rPh sb="7" eb="9">
      <t>ズイコウ</t>
    </rPh>
    <rPh sb="10" eb="11">
      <t>メイ</t>
    </rPh>
    <rPh sb="12" eb="16">
      <t>ジッピセイサン</t>
    </rPh>
    <phoneticPr fontId="2"/>
  </si>
  <si>
    <t>随行者11名含む、実費精算。</t>
    <rPh sb="6" eb="7">
      <t>フク</t>
    </rPh>
    <rPh sb="9" eb="13">
      <t>ジッピセイサン</t>
    </rPh>
    <phoneticPr fontId="2"/>
  </si>
  <si>
    <r>
      <t>（4）カウンターパート大学生研修（夏）＜CP2UGOG＞　</t>
    </r>
    <r>
      <rPr>
        <sz val="12"/>
        <color theme="1"/>
        <rFont val="ＭＳ Ｐ明朝"/>
        <family val="1"/>
        <charset val="128"/>
      </rPr>
      <t>*CP2以外の2研修（UGOG）を含んだ人数。行程は、CP2の行程と全員同じ（合同研修）。</t>
    </r>
    <phoneticPr fontId="2"/>
  </si>
  <si>
    <t>随行3名</t>
    <rPh sb="0" eb="2">
      <t>ズイコウ</t>
    </rPh>
    <rPh sb="3" eb="4">
      <t>メイ</t>
    </rPh>
    <phoneticPr fontId="2"/>
  </si>
  <si>
    <t>研修生35名、随行3名</t>
    <rPh sb="0" eb="3">
      <t>ケンシュウセイ</t>
    </rPh>
    <rPh sb="5" eb="6">
      <t>メイ</t>
    </rPh>
    <rPh sb="7" eb="9">
      <t>ズイコウ</t>
    </rPh>
    <rPh sb="10" eb="11">
      <t>メイ</t>
    </rPh>
    <phoneticPr fontId="2"/>
  </si>
  <si>
    <t>a. 大型バス借上料／関西国際センター⇔岬町立多奈川小学校</t>
    <rPh sb="3" eb="5">
      <t>オオガタ</t>
    </rPh>
    <rPh sb="7" eb="8">
      <t>シャク</t>
    </rPh>
    <rPh sb="8" eb="9">
      <t>ジョウ</t>
    </rPh>
    <rPh sb="9" eb="10">
      <t>リョウ</t>
    </rPh>
    <rPh sb="11" eb="15">
      <t>カンサイコクサイ</t>
    </rPh>
    <phoneticPr fontId="2"/>
  </si>
  <si>
    <t>（税抜）</t>
    <rPh sb="1" eb="3">
      <t>ゼイヌ</t>
    </rPh>
    <phoneticPr fontId="2"/>
  </si>
  <si>
    <t>付属書２</t>
    <rPh sb="0" eb="3">
      <t>フゾクショ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</si>
</sst>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quot;台&quot;"/>
    <numFmt numFmtId="179" formatCode="#&quot;日&quot;"/>
    <numFmt numFmtId="180" formatCode="#&quot;名&quot;"/>
    <numFmt numFmtId="181" formatCode="#&quot;回&quot;"/>
    <numFmt numFmtId="182" formatCode="#&quot;泊&quot;"/>
    <numFmt numFmtId="184" formatCode="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b/>
      <sz val="12"/>
      <name val="ＭＳ Ｐ明朝"/>
      <family val="1"/>
      <charset val="128"/>
    </font>
    <font>
      <b/>
      <sz val="12"/>
      <color rgb="FFFF0000"/>
      <name val="ＭＳ Ｐ明朝"/>
      <family val="1"/>
      <charset val="128"/>
    </font>
    <font>
      <sz val="11"/>
      <color rgb="FFFF0000"/>
      <name val="ＭＳ Ｐゴシック"/>
      <family val="3"/>
      <charset val="128"/>
    </font>
    <font>
      <sz val="12"/>
      <color rgb="FFFF0000"/>
      <name val="ＭＳ Ｐ明朝"/>
      <family val="1"/>
      <charset val="128"/>
    </font>
    <font>
      <sz val="12"/>
      <color theme="1"/>
      <name val="ＭＳ Ｐ明朝"/>
      <family val="1"/>
    </font>
    <font>
      <sz val="12"/>
      <color theme="1"/>
      <name val="ＭＳ Ｐ明朝"/>
      <family val="1"/>
      <charset val="128"/>
    </font>
    <font>
      <b/>
      <sz val="12"/>
      <color theme="1"/>
      <name val="ＭＳ Ｐ明朝"/>
      <family val="1"/>
      <charset val="128"/>
    </font>
    <font>
      <sz val="10"/>
      <color rgb="FF3333FF"/>
      <name val="ＭＳ Ｐ明朝"/>
      <family val="1"/>
      <charset val="128"/>
    </font>
    <font>
      <sz val="10"/>
      <color theme="1"/>
      <name val="ＭＳ Ｐ明朝"/>
      <family val="1"/>
      <charset val="128"/>
    </font>
    <font>
      <b/>
      <sz val="10"/>
      <color rgb="FFFF0000"/>
      <name val="ＭＳ Ｐ明朝"/>
      <family val="1"/>
      <charset val="128"/>
    </font>
    <font>
      <sz val="10"/>
      <name val="ＭＳ Ｐ明朝"/>
      <family val="1"/>
    </font>
    <font>
      <b/>
      <u/>
      <sz val="12"/>
      <name val="ＭＳ Ｐ明朝"/>
      <family val="1"/>
      <charset val="128"/>
    </font>
    <font>
      <sz val="9"/>
      <name val="ＭＳ Ｐ明朝"/>
      <family val="1"/>
      <charset val="128"/>
    </font>
    <font>
      <b/>
      <u/>
      <sz val="10"/>
      <name val="ＭＳ Ｐ明朝"/>
      <family val="1"/>
      <charset val="128"/>
    </font>
    <font>
      <b/>
      <sz val="12"/>
      <color rgb="FF000000"/>
      <name val="ＭＳ Ｐ明朝"/>
      <family val="1"/>
      <charset val="128"/>
    </font>
    <font>
      <b/>
      <sz val="10"/>
      <name val="ＭＳ Ｐ明朝"/>
      <family val="1"/>
      <charset val="128"/>
    </font>
    <font>
      <b/>
      <sz val="16"/>
      <name val="ＭＳ Ｐ明朝"/>
      <family val="1"/>
      <charset val="128"/>
    </font>
  </fonts>
  <fills count="9">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bgColor indexed="64"/>
      </patternFill>
    </fill>
    <fill>
      <patternFill patternType="solid">
        <fgColor rgb="FFFF0000"/>
        <bgColor indexed="64"/>
      </patternFill>
    </fill>
    <fill>
      <patternFill patternType="solid">
        <fgColor theme="9" tint="-0.249977111117893"/>
        <bgColor indexed="64"/>
      </patternFill>
    </fill>
  </fills>
  <borders count="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50">
    <xf numFmtId="0" fontId="0" fillId="0" borderId="0" xfId="0"/>
    <xf numFmtId="0" fontId="3" fillId="0" borderId="0" xfId="0" applyFont="1" applyAlignment="1" applyProtection="1">
      <alignment horizontal="right" shrinkToFit="1"/>
      <protection locked="0"/>
    </xf>
    <xf numFmtId="0" fontId="3" fillId="0" borderId="0" xfId="0" applyFont="1" applyAlignment="1" applyProtection="1">
      <alignment horizontal="right" vertical="center" shrinkToFit="1"/>
      <protection locked="0"/>
    </xf>
    <xf numFmtId="0" fontId="4" fillId="0" borderId="0" xfId="0" applyFont="1" applyAlignment="1">
      <alignment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xf numFmtId="0" fontId="8" fillId="0" borderId="1" xfId="0" applyFont="1" applyBorder="1"/>
    <xf numFmtId="176" fontId="3" fillId="0" borderId="5" xfId="0" applyNumberFormat="1" applyFont="1" applyBorder="1" applyAlignment="1">
      <alignment horizontal="center" vertical="center"/>
    </xf>
    <xf numFmtId="0" fontId="3"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177" fontId="4" fillId="0" borderId="5" xfId="0" applyNumberFormat="1" applyFont="1" applyBorder="1" applyAlignment="1">
      <alignment horizontal="center" vertical="center"/>
    </xf>
    <xf numFmtId="0" fontId="3" fillId="0" borderId="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4" fillId="2" borderId="7" xfId="0" applyFont="1" applyFill="1" applyBorder="1" applyAlignment="1">
      <alignment vertical="center"/>
    </xf>
    <xf numFmtId="0" fontId="4" fillId="2" borderId="8" xfId="0" applyFont="1" applyFill="1" applyBorder="1" applyAlignment="1">
      <alignment vertical="center"/>
    </xf>
    <xf numFmtId="176" fontId="4" fillId="2" borderId="8" xfId="0" applyNumberFormat="1" applyFont="1" applyFill="1" applyBorder="1" applyAlignment="1">
      <alignment vertical="center"/>
    </xf>
    <xf numFmtId="0" fontId="4" fillId="2" borderId="8" xfId="0" applyFont="1" applyFill="1" applyBorder="1" applyAlignment="1">
      <alignment horizontal="right" vertical="center" indent="1"/>
    </xf>
    <xf numFmtId="176" fontId="4" fillId="2" borderId="8" xfId="0" applyNumberFormat="1" applyFont="1" applyFill="1" applyBorder="1" applyAlignment="1">
      <alignment horizontal="right" vertical="center" indent="1"/>
    </xf>
    <xf numFmtId="0" fontId="4" fillId="2" borderId="9" xfId="0" applyFont="1" applyFill="1" applyBorder="1" applyAlignment="1" applyProtection="1">
      <alignment horizontal="left" vertical="center" wrapText="1" shrinkToFit="1"/>
      <protection locked="0"/>
    </xf>
    <xf numFmtId="0" fontId="3" fillId="0" borderId="0" xfId="0" applyFont="1" applyAlignment="1" applyProtection="1">
      <alignment vertical="top" shrinkToFit="1"/>
      <protection locked="0"/>
    </xf>
    <xf numFmtId="0" fontId="3" fillId="0" borderId="0" xfId="0" applyFont="1" applyAlignment="1">
      <alignment vertical="center"/>
    </xf>
    <xf numFmtId="0" fontId="9" fillId="0" borderId="10" xfId="0" applyFont="1" applyBorder="1" applyAlignment="1">
      <alignment vertical="center"/>
    </xf>
    <xf numFmtId="0" fontId="10" fillId="0" borderId="11" xfId="0" applyFont="1" applyBorder="1" applyAlignment="1">
      <alignment vertical="center"/>
    </xf>
    <xf numFmtId="176" fontId="10" fillId="0" borderId="11" xfId="0" applyNumberFormat="1" applyFont="1" applyBorder="1" applyAlignment="1">
      <alignment horizontal="center" vertical="center"/>
    </xf>
    <xf numFmtId="0" fontId="10" fillId="0" borderId="11" xfId="0" applyFont="1" applyBorder="1" applyAlignment="1">
      <alignment horizontal="center" vertical="center"/>
    </xf>
    <xf numFmtId="0" fontId="10" fillId="0" borderId="11" xfId="0" applyFont="1" applyBorder="1" applyAlignment="1">
      <alignment horizontal="right" vertical="center" indent="1"/>
    </xf>
    <xf numFmtId="0" fontId="3" fillId="0" borderId="0" xfId="0" applyFont="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1" fillId="0" borderId="11" xfId="0" applyFont="1" applyBorder="1" applyAlignment="1">
      <alignment vertical="center"/>
    </xf>
    <xf numFmtId="176" fontId="10" fillId="3" borderId="11" xfId="0" applyNumberFormat="1" applyFont="1" applyFill="1" applyBorder="1" applyAlignment="1" applyProtection="1">
      <alignment horizontal="center" vertical="center"/>
      <protection locked="0"/>
    </xf>
    <xf numFmtId="178" fontId="10" fillId="0" borderId="11" xfId="0" applyNumberFormat="1" applyFont="1" applyBorder="1" applyAlignment="1">
      <alignment horizontal="right" vertical="center" indent="1"/>
    </xf>
    <xf numFmtId="179" fontId="10" fillId="0" borderId="11" xfId="0" applyNumberFormat="1" applyFont="1" applyBorder="1" applyAlignment="1">
      <alignment horizontal="right" vertical="center" indent="1"/>
    </xf>
    <xf numFmtId="0" fontId="12" fillId="0" borderId="0" xfId="0" applyFont="1" applyAlignment="1" applyProtection="1">
      <alignment horizontal="left" vertical="center" shrinkToFit="1"/>
      <protection locked="0"/>
    </xf>
    <xf numFmtId="0" fontId="12" fillId="0" borderId="0" xfId="0" applyFont="1" applyAlignment="1">
      <alignment vertical="center"/>
    </xf>
    <xf numFmtId="176" fontId="10" fillId="0" borderId="11" xfId="0" applyNumberFormat="1" applyFont="1" applyBorder="1" applyAlignment="1" applyProtection="1">
      <alignment horizontal="center" vertical="center"/>
      <protection locked="0"/>
    </xf>
    <xf numFmtId="180" fontId="10" fillId="0" borderId="11" xfId="0" applyNumberFormat="1" applyFont="1" applyBorder="1" applyAlignment="1">
      <alignment horizontal="right" vertical="center" indent="1"/>
    </xf>
    <xf numFmtId="181" fontId="10" fillId="0" borderId="11" xfId="0" applyNumberFormat="1" applyFont="1" applyBorder="1" applyAlignment="1">
      <alignment horizontal="right" vertical="center" indent="1"/>
    </xf>
    <xf numFmtId="0" fontId="3" fillId="0" borderId="0" xfId="0" applyFont="1" applyAlignment="1" applyProtection="1">
      <alignment horizontal="left" vertical="center" wrapText="1" shrinkToFit="1"/>
      <protection locked="0"/>
    </xf>
    <xf numFmtId="182" fontId="10" fillId="0" borderId="11" xfId="0" applyNumberFormat="1" applyFont="1" applyBorder="1" applyAlignment="1">
      <alignment horizontal="right" vertical="center" indent="1"/>
    </xf>
    <xf numFmtId="0" fontId="13" fillId="0" borderId="11" xfId="0" applyFont="1" applyBorder="1" applyAlignment="1">
      <alignment horizontal="center" vertical="center"/>
    </xf>
    <xf numFmtId="0" fontId="11" fillId="0" borderId="13" xfId="0" applyFont="1" applyBorder="1" applyAlignment="1" applyProtection="1">
      <alignment horizontal="left" vertical="center" shrinkToFit="1"/>
      <protection locked="0"/>
    </xf>
    <xf numFmtId="0" fontId="14" fillId="0" borderId="0" xfId="0" applyFont="1" applyAlignment="1" applyProtection="1">
      <alignment horizontal="left" vertical="center" shrinkToFit="1"/>
      <protection locked="0"/>
    </xf>
    <xf numFmtId="0" fontId="10" fillId="0" borderId="14" xfId="0" applyFont="1" applyBorder="1" applyAlignment="1">
      <alignment vertical="center"/>
    </xf>
    <xf numFmtId="0" fontId="10" fillId="0" borderId="15" xfId="0" applyFont="1" applyBorder="1" applyAlignment="1">
      <alignment vertical="center"/>
    </xf>
    <xf numFmtId="0" fontId="10" fillId="0" borderId="16"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15" fillId="0" borderId="0" xfId="0" applyFont="1" applyAlignment="1">
      <alignment vertical="center"/>
    </xf>
    <xf numFmtId="0" fontId="10" fillId="0" borderId="16" xfId="0" applyFont="1" applyBorder="1" applyAlignment="1" applyProtection="1">
      <alignment horizontal="left" vertical="center" wrapText="1" shrinkToFit="1"/>
      <protection locked="0"/>
    </xf>
    <xf numFmtId="0" fontId="10" fillId="0" borderId="19" xfId="0" applyFont="1" applyBorder="1" applyAlignment="1" applyProtection="1">
      <alignment horizontal="left" vertical="center" shrinkToFit="1"/>
      <protection locked="0"/>
    </xf>
    <xf numFmtId="0" fontId="13" fillId="0" borderId="18" xfId="0" applyFont="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16" fillId="4" borderId="3" xfId="0" applyFont="1" applyFill="1" applyBorder="1" applyAlignment="1">
      <alignment vertical="center"/>
    </xf>
    <xf numFmtId="176" fontId="4" fillId="4" borderId="3" xfId="0" applyNumberFormat="1" applyFont="1" applyFill="1" applyBorder="1" applyAlignment="1">
      <alignment horizontal="center" vertical="center"/>
    </xf>
    <xf numFmtId="0" fontId="4" fillId="4" borderId="3" xfId="0" applyFont="1" applyFill="1" applyBorder="1" applyAlignment="1">
      <alignment horizontal="center" vertical="center"/>
    </xf>
    <xf numFmtId="0" fontId="4" fillId="4" borderId="3" xfId="0" applyFont="1" applyFill="1" applyBorder="1" applyAlignment="1">
      <alignment horizontal="right" vertical="center" indent="1"/>
    </xf>
    <xf numFmtId="176" fontId="5" fillId="4" borderId="20" xfId="0" applyNumberFormat="1" applyFont="1" applyFill="1" applyBorder="1" applyAlignment="1">
      <alignment horizontal="right" vertical="center" indent="1"/>
    </xf>
    <xf numFmtId="0" fontId="10" fillId="4" borderId="21" xfId="0" applyFont="1" applyFill="1" applyBorder="1" applyAlignment="1" applyProtection="1">
      <alignment horizontal="left" vertical="center" shrinkToFit="1"/>
      <protection locked="0"/>
    </xf>
    <xf numFmtId="0" fontId="4" fillId="0" borderId="14" xfId="0" applyFont="1" applyBorder="1" applyAlignment="1">
      <alignment vertical="center"/>
    </xf>
    <xf numFmtId="176"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indent="1"/>
    </xf>
    <xf numFmtId="176" fontId="4" fillId="0" borderId="0" xfId="0" applyNumberFormat="1" applyFont="1" applyAlignment="1">
      <alignment horizontal="right" vertical="center" indent="1"/>
    </xf>
    <xf numFmtId="0" fontId="10" fillId="0" borderId="17" xfId="0" applyFont="1" applyBorder="1" applyAlignment="1" applyProtection="1">
      <alignment horizontal="left" vertical="center" shrinkToFit="1"/>
      <protection locked="0"/>
    </xf>
    <xf numFmtId="0" fontId="4" fillId="2" borderId="22" xfId="0" applyFont="1" applyFill="1" applyBorder="1" applyAlignment="1">
      <alignment vertical="center"/>
    </xf>
    <xf numFmtId="0" fontId="4" fillId="2" borderId="23" xfId="0" applyFont="1" applyFill="1" applyBorder="1" applyAlignment="1">
      <alignment vertical="center"/>
    </xf>
    <xf numFmtId="176" fontId="4" fillId="2" borderId="23" xfId="0" applyNumberFormat="1" applyFont="1" applyFill="1" applyBorder="1" applyAlignment="1">
      <alignment vertical="center"/>
    </xf>
    <xf numFmtId="0" fontId="4" fillId="2" borderId="23" xfId="0" applyFont="1" applyFill="1" applyBorder="1" applyAlignment="1">
      <alignment horizontal="right" vertical="center" indent="1"/>
    </xf>
    <xf numFmtId="176" fontId="4" fillId="2" borderId="23" xfId="0" applyNumberFormat="1" applyFont="1" applyFill="1" applyBorder="1" applyAlignment="1">
      <alignment horizontal="right" vertical="center" indent="1"/>
    </xf>
    <xf numFmtId="176" fontId="4" fillId="4" borderId="3" xfId="0" applyNumberFormat="1" applyFont="1" applyFill="1" applyBorder="1" applyAlignment="1">
      <alignment vertical="center"/>
    </xf>
    <xf numFmtId="176" fontId="4" fillId="0" borderId="0" xfId="0" applyNumberFormat="1" applyFont="1" applyAlignment="1">
      <alignment vertical="center"/>
    </xf>
    <xf numFmtId="0" fontId="11" fillId="2" borderId="24" xfId="0" applyFont="1" applyFill="1" applyBorder="1" applyAlignment="1" applyProtection="1">
      <alignment horizontal="left" vertical="center" shrinkToFit="1"/>
      <protection locked="0"/>
    </xf>
    <xf numFmtId="0" fontId="18" fillId="0" borderId="0" xfId="0" applyFont="1" applyAlignment="1" applyProtection="1">
      <alignment horizontal="left" vertical="center" shrinkToFit="1"/>
      <protection locked="0"/>
    </xf>
    <xf numFmtId="0" fontId="4" fillId="0" borderId="25" xfId="0" applyFont="1" applyBorder="1" applyAlignment="1">
      <alignment vertical="center"/>
    </xf>
    <xf numFmtId="0" fontId="4" fillId="0" borderId="11" xfId="0" applyFont="1" applyBorder="1" applyAlignment="1">
      <alignment vertical="center"/>
    </xf>
    <xf numFmtId="176"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right" vertical="center" indent="1"/>
    </xf>
    <xf numFmtId="176" fontId="4" fillId="0" borderId="11" xfId="0" applyNumberFormat="1" applyFont="1" applyBorder="1" applyAlignment="1">
      <alignment horizontal="right" vertical="center" indent="1"/>
    </xf>
    <xf numFmtId="0" fontId="13" fillId="0" borderId="12" xfId="0" applyFont="1" applyBorder="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4" fillId="0" borderId="26" xfId="0" applyFont="1" applyBorder="1" applyAlignment="1">
      <alignment vertical="center"/>
    </xf>
    <xf numFmtId="0" fontId="4" fillId="0" borderId="27" xfId="0" applyFont="1" applyBorder="1" applyAlignment="1">
      <alignment vertical="center"/>
    </xf>
    <xf numFmtId="176" fontId="4" fillId="0" borderId="27"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7" xfId="0" applyFont="1" applyBorder="1" applyAlignment="1">
      <alignment horizontal="right" vertical="center" indent="1"/>
    </xf>
    <xf numFmtId="176" fontId="4" fillId="0" borderId="27" xfId="0" applyNumberFormat="1" applyFont="1" applyBorder="1" applyAlignment="1">
      <alignment horizontal="right" vertical="center" indent="1"/>
    </xf>
    <xf numFmtId="0" fontId="4" fillId="0" borderId="28" xfId="0" applyFont="1" applyBorder="1" applyAlignment="1" applyProtection="1">
      <alignment horizontal="left" vertical="center" shrinkToFit="1"/>
      <protection locked="0"/>
    </xf>
    <xf numFmtId="0" fontId="4" fillId="4" borderId="21" xfId="0" applyFont="1" applyFill="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20" fillId="0" borderId="0" xfId="0" applyFont="1" applyAlignment="1" applyProtection="1">
      <alignment horizontal="left" vertical="center" wrapText="1"/>
      <protection locked="0"/>
    </xf>
    <xf numFmtId="176" fontId="3" fillId="0" borderId="0" xfId="0" applyNumberFormat="1" applyFont="1" applyAlignment="1">
      <alignment vertical="center"/>
    </xf>
    <xf numFmtId="176" fontId="10" fillId="5" borderId="11" xfId="0" applyNumberFormat="1" applyFont="1" applyFill="1" applyBorder="1" applyAlignment="1" applyProtection="1">
      <alignment horizontal="center" vertical="center"/>
      <protection locked="0"/>
    </xf>
    <xf numFmtId="176" fontId="10" fillId="5" borderId="11" xfId="0" applyNumberFormat="1" applyFont="1" applyFill="1" applyBorder="1" applyAlignment="1">
      <alignment horizontal="center" vertical="center"/>
    </xf>
    <xf numFmtId="0" fontId="10" fillId="6" borderId="11" xfId="0" applyFont="1" applyFill="1" applyBorder="1" applyAlignment="1">
      <alignment vertical="center"/>
    </xf>
    <xf numFmtId="0" fontId="10" fillId="7" borderId="11" xfId="0" applyFont="1" applyFill="1" applyBorder="1" applyAlignment="1">
      <alignment vertical="center"/>
    </xf>
    <xf numFmtId="56" fontId="10" fillId="0" borderId="11" xfId="0" applyNumberFormat="1" applyFont="1" applyBorder="1" applyAlignment="1">
      <alignment vertical="center"/>
    </xf>
    <xf numFmtId="0" fontId="9" fillId="0" borderId="15" xfId="0" applyFont="1" applyBorder="1" applyAlignment="1">
      <alignment vertical="center"/>
    </xf>
    <xf numFmtId="0" fontId="11" fillId="0" borderId="10" xfId="0" applyFont="1" applyBorder="1" applyAlignment="1">
      <alignment vertical="center"/>
    </xf>
    <xf numFmtId="0" fontId="10" fillId="0" borderId="0" xfId="0" applyFont="1" applyAlignment="1">
      <alignment vertical="center"/>
    </xf>
    <xf numFmtId="0" fontId="11" fillId="0" borderId="14" xfId="0" applyFont="1" applyBorder="1" applyAlignment="1">
      <alignment vertical="center"/>
    </xf>
    <xf numFmtId="0" fontId="10" fillId="7" borderId="29" xfId="0" applyFont="1" applyFill="1" applyBorder="1" applyAlignment="1">
      <alignment vertical="center"/>
    </xf>
    <xf numFmtId="56" fontId="10" fillId="0" borderId="29" xfId="0" applyNumberFormat="1" applyFont="1" applyBorder="1" applyAlignment="1">
      <alignment vertical="center"/>
    </xf>
    <xf numFmtId="0" fontId="10" fillId="0" borderId="29" xfId="0" applyFont="1" applyBorder="1" applyAlignment="1">
      <alignment vertical="center"/>
    </xf>
    <xf numFmtId="176" fontId="10" fillId="3" borderId="29" xfId="0" applyNumberFormat="1" applyFont="1" applyFill="1" applyBorder="1" applyAlignment="1">
      <alignment horizontal="center" vertical="center"/>
    </xf>
    <xf numFmtId="0" fontId="10" fillId="0" borderId="29" xfId="0" applyFont="1" applyBorder="1" applyAlignment="1">
      <alignment horizontal="center" vertical="center"/>
    </xf>
    <xf numFmtId="178" fontId="10" fillId="0" borderId="29" xfId="0" applyNumberFormat="1" applyFont="1" applyBorder="1" applyAlignment="1">
      <alignment horizontal="right" vertical="center" indent="1"/>
    </xf>
    <xf numFmtId="179" fontId="10" fillId="0" borderId="29" xfId="0" applyNumberFormat="1" applyFont="1" applyBorder="1" applyAlignment="1">
      <alignment horizontal="right" vertical="center" indent="1"/>
    </xf>
    <xf numFmtId="176" fontId="10" fillId="0" borderId="29" xfId="0" applyNumberFormat="1" applyFont="1" applyBorder="1" applyAlignment="1">
      <alignment horizontal="center" vertical="center"/>
    </xf>
    <xf numFmtId="0" fontId="4" fillId="7" borderId="30" xfId="0" applyFont="1" applyFill="1" applyBorder="1" applyAlignment="1">
      <alignment vertical="center"/>
    </xf>
    <xf numFmtId="0" fontId="10" fillId="0" borderId="30" xfId="0" applyFont="1" applyBorder="1" applyAlignment="1">
      <alignment vertical="center"/>
    </xf>
    <xf numFmtId="0" fontId="4" fillId="0" borderId="30" xfId="0" applyFont="1" applyBorder="1" applyAlignment="1">
      <alignment horizontal="center" vertical="center"/>
    </xf>
    <xf numFmtId="56" fontId="10" fillId="0" borderId="0" xfId="0" applyNumberFormat="1" applyFont="1" applyAlignment="1">
      <alignment vertical="center"/>
    </xf>
    <xf numFmtId="0" fontId="10" fillId="0" borderId="0" xfId="0" applyFont="1" applyAlignment="1">
      <alignment horizontal="center" vertical="center"/>
    </xf>
    <xf numFmtId="178" fontId="10" fillId="0" borderId="0" xfId="0" applyNumberFormat="1" applyFont="1" applyAlignment="1">
      <alignment horizontal="right" vertical="center" indent="1"/>
    </xf>
    <xf numFmtId="179" fontId="10" fillId="0" borderId="0" xfId="0" applyNumberFormat="1" applyFont="1" applyAlignment="1">
      <alignment horizontal="right" vertical="center" indent="1"/>
    </xf>
    <xf numFmtId="176" fontId="10" fillId="0" borderId="0" xfId="0" applyNumberFormat="1" applyFont="1" applyAlignment="1">
      <alignment horizontal="center" vertical="center"/>
    </xf>
    <xf numFmtId="0" fontId="10" fillId="8" borderId="11" xfId="0" applyFont="1" applyFill="1" applyBorder="1" applyAlignment="1">
      <alignment vertical="center"/>
    </xf>
    <xf numFmtId="0" fontId="9" fillId="8" borderId="11" xfId="0" applyFont="1" applyFill="1" applyBorder="1" applyAlignment="1">
      <alignment vertical="center"/>
    </xf>
    <xf numFmtId="56" fontId="9" fillId="0" borderId="11" xfId="0" applyNumberFormat="1" applyFont="1" applyBorder="1" applyAlignment="1">
      <alignment vertical="center"/>
    </xf>
    <xf numFmtId="0" fontId="9" fillId="0" borderId="11" xfId="0" applyFont="1" applyBorder="1" applyAlignment="1">
      <alignment vertical="center"/>
    </xf>
    <xf numFmtId="176" fontId="9" fillId="3" borderId="11" xfId="0" applyNumberFormat="1" applyFont="1" applyFill="1" applyBorder="1" applyAlignment="1" applyProtection="1">
      <alignment horizontal="center" vertical="center"/>
      <protection locked="0"/>
    </xf>
    <xf numFmtId="0" fontId="9" fillId="0" borderId="11" xfId="0" applyFont="1" applyBorder="1" applyAlignment="1">
      <alignment horizontal="center" vertical="center"/>
    </xf>
    <xf numFmtId="178" fontId="9" fillId="0" borderId="11" xfId="0" applyNumberFormat="1" applyFont="1" applyBorder="1" applyAlignment="1">
      <alignment horizontal="right" vertical="center" indent="1"/>
    </xf>
    <xf numFmtId="179" fontId="9" fillId="0" borderId="11" xfId="0" applyNumberFormat="1" applyFont="1" applyBorder="1" applyAlignment="1">
      <alignment horizontal="right" vertical="center" indent="1"/>
    </xf>
    <xf numFmtId="176" fontId="9" fillId="0" borderId="11" xfId="0" applyNumberFormat="1" applyFont="1" applyBorder="1" applyAlignment="1">
      <alignment horizontal="center" vertical="center"/>
    </xf>
    <xf numFmtId="0" fontId="9" fillId="0" borderId="13" xfId="0" applyFont="1" applyBorder="1" applyAlignment="1" applyProtection="1">
      <alignment horizontal="left" vertical="center" shrinkToFit="1"/>
      <protection locked="0"/>
    </xf>
    <xf numFmtId="180" fontId="9" fillId="0" borderId="11" xfId="0" applyNumberFormat="1" applyFont="1" applyBorder="1" applyAlignment="1">
      <alignment horizontal="right" vertical="center" indent="1"/>
    </xf>
    <xf numFmtId="181" fontId="9" fillId="0" borderId="11" xfId="0" applyNumberFormat="1" applyFont="1" applyBorder="1" applyAlignment="1">
      <alignment horizontal="right" vertical="center" indent="1"/>
    </xf>
    <xf numFmtId="184" fontId="4" fillId="3" borderId="11" xfId="1" applyNumberFormat="1" applyFont="1" applyFill="1" applyBorder="1" applyAlignment="1" applyProtection="1">
      <alignment horizontal="right" vertical="center" indent="1"/>
      <protection locked="0"/>
    </xf>
    <xf numFmtId="0" fontId="4" fillId="0" borderId="0" xfId="0" applyFont="1" applyAlignment="1">
      <alignment vertical="center"/>
    </xf>
    <xf numFmtId="0" fontId="21" fillId="0" borderId="0" xfId="0" applyFont="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4" fillId="0" borderId="0" xfId="0" applyFont="1" applyAlignment="1">
      <alignment vertical="center" wrapText="1"/>
    </xf>
    <xf numFmtId="0" fontId="0" fillId="0" borderId="0" xfId="0"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176" fontId="9" fillId="5" borderId="11" xfId="0" applyNumberFormat="1" applyFont="1" applyFill="1" applyBorder="1" applyAlignment="1" applyProtection="1">
      <alignment horizontal="center" vertical="center"/>
      <protection locked="0"/>
    </xf>
    <xf numFmtId="176" fontId="9" fillId="5" borderId="11" xfId="0" applyNumberFormat="1" applyFont="1" applyFill="1" applyBorder="1" applyAlignment="1">
      <alignment horizontal="center" vertical="center"/>
    </xf>
    <xf numFmtId="0" fontId="19" fillId="2" borderId="31" xfId="0" applyFont="1" applyFill="1" applyBorder="1" applyAlignment="1">
      <alignment horizontal="left" vertical="center" wrapText="1" indent="2" shrinkToFit="1"/>
    </xf>
    <xf numFmtId="0" fontId="5" fillId="2" borderId="1" xfId="0" applyFont="1" applyFill="1" applyBorder="1" applyAlignment="1">
      <alignment horizontal="left" vertical="center" indent="2" shrinkToFit="1"/>
    </xf>
    <xf numFmtId="0" fontId="5" fillId="2" borderId="1" xfId="0" applyFont="1" applyFill="1" applyBorder="1" applyAlignment="1">
      <alignment horizontal="left" vertical="center" indent="2"/>
    </xf>
    <xf numFmtId="176" fontId="5" fillId="2" borderId="1" xfId="0" applyNumberFormat="1" applyFont="1" applyFill="1" applyBorder="1" applyAlignment="1">
      <alignment horizontal="right" vertical="center" indent="1"/>
    </xf>
    <xf numFmtId="0" fontId="5" fillId="2" borderId="32" xfId="0" applyFont="1" applyFill="1" applyBorder="1" applyAlignment="1" applyProtection="1">
      <alignment horizontal="left" vertical="center" wrapText="1"/>
      <protection locked="0"/>
    </xf>
    <xf numFmtId="0" fontId="0" fillId="0" borderId="1" xfId="0" applyFont="1" applyBorder="1" applyAlignment="1">
      <alignment horizontal="right"/>
    </xf>
    <xf numFmtId="0" fontId="5" fillId="0" borderId="0" xfId="0" applyFont="1" applyAlignment="1" applyProtection="1">
      <alignment horizontal="right" vertical="center" shrinkToFi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1CFD-0FA8-4AED-AC28-38C1B5B8DA84}">
  <sheetPr>
    <pageSetUpPr fitToPage="1"/>
  </sheetPr>
  <dimension ref="A1:IW116"/>
  <sheetViews>
    <sheetView tabSelected="1" view="pageBreakPreview" zoomScale="70" zoomScaleNormal="100" zoomScaleSheetLayoutView="70" workbookViewId="0">
      <pane ySplit="5" topLeftCell="A80" activePane="bottomLeft" state="frozen"/>
      <selection pane="bottomLeft" activeCell="K113" sqref="K113"/>
    </sheetView>
  </sheetViews>
  <sheetFormatPr defaultColWidth="9" defaultRowHeight="14.25" x14ac:dyDescent="0.15"/>
  <cols>
    <col min="1" max="1" width="2.25" style="22" customWidth="1"/>
    <col min="2" max="2" width="2.5" style="3" customWidth="1"/>
    <col min="3" max="3" width="10.25" style="3" customWidth="1"/>
    <col min="4" max="4" width="93.875" style="3" customWidth="1"/>
    <col min="5" max="5" width="14.125" style="93" customWidth="1"/>
    <col min="6" max="6" width="4.125" style="22" bestFit="1" customWidth="1"/>
    <col min="7" max="7" width="8.5" style="63" customWidth="1"/>
    <col min="8" max="8" width="2.125" style="3" customWidth="1"/>
    <col min="9" max="9" width="11.875" style="63" bestFit="1" customWidth="1"/>
    <col min="10" max="10" width="16.125" style="64" customWidth="1"/>
    <col min="11" max="11" width="38.5" style="28" customWidth="1"/>
    <col min="12" max="12" width="19.875" style="28" customWidth="1"/>
    <col min="13" max="16384" width="9" style="22"/>
  </cols>
  <sheetData>
    <row r="1" spans="1:12" ht="27.75" customHeight="1" x14ac:dyDescent="0.15">
      <c r="B1" s="132"/>
      <c r="C1" s="132"/>
      <c r="D1" s="132"/>
      <c r="H1" s="132"/>
      <c r="K1" s="149" t="s">
        <v>91</v>
      </c>
    </row>
    <row r="2" spans="1:12" ht="21.75" customHeight="1" x14ac:dyDescent="0.15">
      <c r="A2" s="133" t="s">
        <v>74</v>
      </c>
      <c r="B2" s="133"/>
      <c r="C2" s="133"/>
      <c r="D2" s="133"/>
      <c r="E2" s="133"/>
      <c r="F2" s="133"/>
      <c r="G2" s="133"/>
      <c r="H2" s="133"/>
      <c r="I2" s="133"/>
      <c r="J2" s="133"/>
      <c r="K2" s="133"/>
    </row>
    <row r="3" spans="1:12" s="3" customFormat="1" ht="18.75" x14ac:dyDescent="0.15">
      <c r="A3" s="133" t="s">
        <v>75</v>
      </c>
      <c r="B3" s="133"/>
      <c r="C3" s="133"/>
      <c r="D3" s="133"/>
      <c r="E3" s="133"/>
      <c r="F3" s="133"/>
      <c r="G3" s="133"/>
      <c r="H3" s="133"/>
      <c r="I3" s="133"/>
      <c r="J3" s="133"/>
      <c r="K3" s="133"/>
      <c r="L3" s="2"/>
    </row>
    <row r="4" spans="1:12" s="3" customFormat="1" x14ac:dyDescent="0.15">
      <c r="A4" s="4"/>
      <c r="B4" s="4"/>
      <c r="C4" s="4"/>
      <c r="D4" s="4"/>
      <c r="E4" s="4"/>
      <c r="F4" s="4"/>
      <c r="G4" s="4"/>
      <c r="H4" s="4"/>
      <c r="I4" s="4"/>
      <c r="J4" s="4"/>
      <c r="K4" s="1"/>
      <c r="L4" s="2"/>
    </row>
    <row r="5" spans="1:12" s="3" customFormat="1" ht="15" thickBot="1" x14ac:dyDescent="0.2">
      <c r="A5" s="4"/>
      <c r="B5" s="4"/>
      <c r="C5" s="4"/>
      <c r="D5" s="5"/>
      <c r="E5" s="6"/>
      <c r="F5" s="6"/>
      <c r="G5" s="7"/>
      <c r="H5" s="7"/>
      <c r="I5" s="7"/>
      <c r="J5" s="7"/>
      <c r="K5" s="148" t="s">
        <v>90</v>
      </c>
      <c r="L5" s="2"/>
    </row>
    <row r="6" spans="1:12" s="132" customFormat="1" ht="15" thickBot="1" x14ac:dyDescent="0.2">
      <c r="A6" s="138" t="s">
        <v>0</v>
      </c>
      <c r="B6" s="139"/>
      <c r="C6" s="139"/>
      <c r="D6" s="140"/>
      <c r="E6" s="8" t="s">
        <v>1</v>
      </c>
      <c r="F6" s="9"/>
      <c r="G6" s="10" t="s">
        <v>2</v>
      </c>
      <c r="H6" s="11"/>
      <c r="I6" s="11" t="s">
        <v>3</v>
      </c>
      <c r="J6" s="12" t="s">
        <v>4</v>
      </c>
      <c r="K6" s="13" t="s">
        <v>5</v>
      </c>
      <c r="L6" s="14"/>
    </row>
    <row r="7" spans="1:12" x14ac:dyDescent="0.15">
      <c r="A7" s="15" t="s">
        <v>6</v>
      </c>
      <c r="B7" s="16"/>
      <c r="C7" s="16"/>
      <c r="D7" s="16"/>
      <c r="E7" s="17"/>
      <c r="F7" s="16"/>
      <c r="G7" s="18"/>
      <c r="H7" s="16"/>
      <c r="I7" s="18"/>
      <c r="J7" s="19"/>
      <c r="K7" s="20"/>
      <c r="L7" s="21"/>
    </row>
    <row r="8" spans="1:12" x14ac:dyDescent="0.15">
      <c r="A8" s="100" t="s">
        <v>7</v>
      </c>
      <c r="B8" s="30"/>
      <c r="C8" s="24"/>
      <c r="D8" s="24"/>
      <c r="E8" s="36"/>
      <c r="F8" s="26"/>
      <c r="G8" s="37"/>
      <c r="H8" s="26"/>
      <c r="I8" s="38"/>
      <c r="J8" s="25"/>
      <c r="K8" s="29"/>
    </row>
    <row r="9" spans="1:12" x14ac:dyDescent="0.15">
      <c r="A9" s="23"/>
      <c r="B9" s="30" t="s">
        <v>8</v>
      </c>
      <c r="C9" s="30"/>
      <c r="D9" s="24"/>
      <c r="E9" s="25"/>
      <c r="F9" s="26"/>
      <c r="G9" s="27"/>
      <c r="H9" s="26"/>
      <c r="I9" s="27"/>
      <c r="J9" s="25"/>
      <c r="K9" s="42"/>
      <c r="L9" s="43"/>
    </row>
    <row r="10" spans="1:12" x14ac:dyDescent="0.15">
      <c r="A10" s="99"/>
      <c r="B10" s="96"/>
      <c r="C10" s="98">
        <v>46132</v>
      </c>
      <c r="D10" s="24" t="s">
        <v>9</v>
      </c>
      <c r="E10" s="31"/>
      <c r="F10" s="26" t="s">
        <v>10</v>
      </c>
      <c r="G10" s="37">
        <v>34</v>
      </c>
      <c r="H10" s="26" t="s">
        <v>10</v>
      </c>
      <c r="I10" s="33">
        <v>2</v>
      </c>
      <c r="J10" s="25">
        <f t="shared" ref="J10:J14" si="0">E10*G10*I10</f>
        <v>0</v>
      </c>
      <c r="K10" s="29" t="s">
        <v>76</v>
      </c>
      <c r="L10" s="39"/>
    </row>
    <row r="11" spans="1:12" x14ac:dyDescent="0.15">
      <c r="A11" s="99"/>
      <c r="B11" s="96"/>
      <c r="C11" s="98">
        <v>46133</v>
      </c>
      <c r="D11" s="24" t="s">
        <v>11</v>
      </c>
      <c r="E11" s="31"/>
      <c r="F11" s="26" t="s">
        <v>10</v>
      </c>
      <c r="G11" s="32">
        <v>1</v>
      </c>
      <c r="H11" s="26" t="s">
        <v>10</v>
      </c>
      <c r="I11" s="33">
        <v>1</v>
      </c>
      <c r="J11" s="25">
        <f t="shared" si="0"/>
        <v>0</v>
      </c>
      <c r="K11" s="29"/>
      <c r="L11" s="39"/>
    </row>
    <row r="12" spans="1:12" x14ac:dyDescent="0.15">
      <c r="A12" s="99"/>
      <c r="B12" s="96"/>
      <c r="C12" s="98">
        <v>46134</v>
      </c>
      <c r="D12" s="24" t="s">
        <v>12</v>
      </c>
      <c r="E12" s="31"/>
      <c r="F12" s="26" t="s">
        <v>10</v>
      </c>
      <c r="G12" s="32">
        <v>1</v>
      </c>
      <c r="H12" s="26" t="s">
        <v>10</v>
      </c>
      <c r="I12" s="33">
        <v>1</v>
      </c>
      <c r="J12" s="25">
        <f t="shared" si="0"/>
        <v>0</v>
      </c>
      <c r="K12" s="29"/>
      <c r="L12" s="39"/>
    </row>
    <row r="13" spans="1:12" x14ac:dyDescent="0.15">
      <c r="A13" s="23"/>
      <c r="B13" s="96"/>
      <c r="C13" s="98">
        <v>46134</v>
      </c>
      <c r="D13" s="24" t="s">
        <v>13</v>
      </c>
      <c r="E13" s="94">
        <f>ROUNDDOWN(11020*100/110,0)</f>
        <v>10018</v>
      </c>
      <c r="F13" s="26" t="s">
        <v>10</v>
      </c>
      <c r="G13" s="37">
        <v>34</v>
      </c>
      <c r="H13" s="26" t="s">
        <v>10</v>
      </c>
      <c r="I13" s="38">
        <v>1</v>
      </c>
      <c r="J13" s="95">
        <f>E13*G13*I13</f>
        <v>340612</v>
      </c>
      <c r="K13" s="29" t="s">
        <v>34</v>
      </c>
    </row>
    <row r="14" spans="1:12" ht="16.5" customHeight="1" x14ac:dyDescent="0.15">
      <c r="A14" s="99"/>
      <c r="B14" s="96"/>
      <c r="C14" s="98">
        <v>46134</v>
      </c>
      <c r="D14" s="24" t="s">
        <v>14</v>
      </c>
      <c r="E14" s="31"/>
      <c r="F14" s="26"/>
      <c r="G14" s="32">
        <v>1</v>
      </c>
      <c r="H14" s="26" t="s">
        <v>10</v>
      </c>
      <c r="I14" s="33">
        <v>1</v>
      </c>
      <c r="J14" s="25">
        <f t="shared" si="0"/>
        <v>0</v>
      </c>
      <c r="K14" s="29"/>
      <c r="L14" s="39"/>
    </row>
    <row r="15" spans="1:12" x14ac:dyDescent="0.15">
      <c r="A15" s="51"/>
      <c r="B15" s="24"/>
      <c r="C15" s="24"/>
      <c r="D15" s="24"/>
      <c r="E15" s="36"/>
      <c r="F15" s="26"/>
      <c r="G15" s="37"/>
      <c r="H15" s="26"/>
      <c r="I15" s="33"/>
      <c r="J15" s="25"/>
      <c r="K15" s="50"/>
      <c r="L15" s="39"/>
    </row>
    <row r="16" spans="1:12" x14ac:dyDescent="0.15">
      <c r="A16" s="44"/>
      <c r="B16" s="24"/>
      <c r="C16" s="24"/>
      <c r="D16" s="24"/>
      <c r="E16" s="25"/>
      <c r="F16" s="41"/>
      <c r="G16" s="37"/>
      <c r="H16" s="26"/>
      <c r="I16" s="33"/>
      <c r="J16" s="25"/>
      <c r="K16" s="29"/>
    </row>
    <row r="17" spans="1:257" x14ac:dyDescent="0.15">
      <c r="A17" s="102" t="s">
        <v>15</v>
      </c>
      <c r="B17" s="24"/>
      <c r="C17" s="101"/>
      <c r="D17" s="24"/>
      <c r="E17" s="25"/>
      <c r="F17" s="41"/>
      <c r="G17" s="37"/>
      <c r="H17" s="26"/>
      <c r="I17" s="33"/>
      <c r="J17" s="25"/>
      <c r="K17" s="46"/>
    </row>
    <row r="18" spans="1:257" x14ac:dyDescent="0.15">
      <c r="A18" s="45"/>
      <c r="B18" s="30" t="s">
        <v>16</v>
      </c>
      <c r="C18" s="22"/>
      <c r="D18" s="24"/>
      <c r="E18" s="36"/>
      <c r="F18" s="26"/>
      <c r="G18" s="37"/>
      <c r="H18" s="26"/>
      <c r="I18" s="40"/>
      <c r="J18" s="25"/>
      <c r="K18" s="49"/>
    </row>
    <row r="19" spans="1:257" x14ac:dyDescent="0.15">
      <c r="A19" s="45"/>
      <c r="B19" s="97"/>
      <c r="C19" s="98">
        <v>46170</v>
      </c>
      <c r="D19" s="24" t="s">
        <v>17</v>
      </c>
      <c r="E19" s="94">
        <f>ROUNDDOWN(10950*100/110,0)</f>
        <v>9954</v>
      </c>
      <c r="F19" s="26" t="s">
        <v>10</v>
      </c>
      <c r="G19" s="37">
        <v>33</v>
      </c>
      <c r="H19" s="26" t="s">
        <v>10</v>
      </c>
      <c r="I19" s="38">
        <v>1</v>
      </c>
      <c r="J19" s="95">
        <f>E19*G19*I19</f>
        <v>328482</v>
      </c>
      <c r="K19" s="29" t="s">
        <v>34</v>
      </c>
      <c r="L19" s="34"/>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c r="IO19" s="35"/>
      <c r="IP19" s="35"/>
      <c r="IQ19" s="35"/>
      <c r="IR19" s="35"/>
      <c r="IS19" s="35"/>
      <c r="IT19" s="35"/>
      <c r="IU19" s="35"/>
      <c r="IV19" s="35"/>
    </row>
    <row r="20" spans="1:257" x14ac:dyDescent="0.15">
      <c r="A20" s="45"/>
      <c r="B20" s="97"/>
      <c r="C20" s="98">
        <v>46171</v>
      </c>
      <c r="D20" s="24" t="s">
        <v>19</v>
      </c>
      <c r="E20" s="94">
        <f>ROUNDDOWN((4510+4260)*100/110,0)</f>
        <v>7972</v>
      </c>
      <c r="F20" s="26" t="s">
        <v>10</v>
      </c>
      <c r="G20" s="37">
        <v>33</v>
      </c>
      <c r="H20" s="26" t="s">
        <v>10</v>
      </c>
      <c r="I20" s="38">
        <v>1</v>
      </c>
      <c r="J20" s="95">
        <f t="shared" ref="J20" si="1">E20*G20*I20</f>
        <v>263076</v>
      </c>
      <c r="K20" s="29" t="s">
        <v>34</v>
      </c>
      <c r="L20" s="34"/>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row>
    <row r="21" spans="1:257" x14ac:dyDescent="0.15">
      <c r="A21" s="45"/>
      <c r="B21" s="97"/>
      <c r="C21" s="98">
        <v>46170</v>
      </c>
      <c r="D21" s="24" t="s">
        <v>20</v>
      </c>
      <c r="E21" s="31"/>
      <c r="F21" s="26" t="s">
        <v>10</v>
      </c>
      <c r="G21" s="32">
        <v>1</v>
      </c>
      <c r="H21" s="26" t="s">
        <v>10</v>
      </c>
      <c r="I21" s="33">
        <v>1</v>
      </c>
      <c r="J21" s="25">
        <f>E21*G21*I21</f>
        <v>0</v>
      </c>
      <c r="K21" s="29"/>
      <c r="L21" s="47"/>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48"/>
      <c r="CT21" s="48"/>
      <c r="CU21" s="48"/>
      <c r="CV21" s="48"/>
      <c r="CW21" s="48"/>
      <c r="CX21" s="48"/>
      <c r="CY21" s="48"/>
      <c r="CZ21" s="48"/>
      <c r="DA21" s="48"/>
      <c r="DB21" s="48"/>
      <c r="DC21" s="48"/>
      <c r="DD21" s="48"/>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c r="FW21" s="48"/>
      <c r="FX21" s="48"/>
      <c r="FY21" s="48"/>
      <c r="FZ21" s="48"/>
      <c r="GA21" s="48"/>
      <c r="GB21" s="48"/>
      <c r="GC21" s="48"/>
      <c r="GD21" s="48"/>
      <c r="GE21" s="48"/>
      <c r="GF21" s="48"/>
      <c r="GG21" s="48"/>
      <c r="GH21" s="48"/>
      <c r="GI21" s="48"/>
      <c r="GJ21" s="48"/>
      <c r="GK21" s="48"/>
      <c r="GL21" s="48"/>
      <c r="GM21" s="48"/>
      <c r="GN21" s="48"/>
      <c r="GO21" s="48"/>
      <c r="GP21" s="48"/>
      <c r="GQ21" s="48"/>
      <c r="GR21" s="48"/>
      <c r="GS21" s="48"/>
      <c r="GT21" s="48"/>
      <c r="GU21" s="48"/>
      <c r="GV21" s="48"/>
      <c r="GW21" s="48"/>
      <c r="GX21" s="48"/>
      <c r="GY21" s="48"/>
      <c r="GZ21" s="48"/>
      <c r="HA21" s="48"/>
      <c r="HB21" s="48"/>
      <c r="HC21" s="48"/>
      <c r="HD21" s="48"/>
      <c r="HE21" s="48"/>
      <c r="HF21" s="48"/>
      <c r="HG21" s="48"/>
      <c r="HH21" s="48"/>
      <c r="HI21" s="48"/>
      <c r="HJ21" s="48"/>
      <c r="HK21" s="48"/>
      <c r="HL21" s="48"/>
      <c r="HM21" s="48"/>
      <c r="HN21" s="48"/>
      <c r="HO21" s="48"/>
      <c r="HP21" s="48"/>
      <c r="HQ21" s="48"/>
      <c r="HR21" s="48"/>
      <c r="HS21" s="48"/>
      <c r="HT21" s="48"/>
      <c r="HU21" s="48"/>
      <c r="HV21" s="48"/>
      <c r="HW21" s="48"/>
      <c r="HX21" s="48"/>
      <c r="HY21" s="48"/>
      <c r="HZ21" s="48"/>
      <c r="IA21" s="48"/>
      <c r="IB21" s="48"/>
      <c r="IC21" s="48"/>
      <c r="ID21" s="48"/>
      <c r="IE21" s="48"/>
      <c r="IF21" s="48"/>
      <c r="IG21" s="48"/>
      <c r="IH21" s="48"/>
      <c r="II21" s="48"/>
      <c r="IJ21" s="48"/>
      <c r="IK21" s="48"/>
      <c r="IL21" s="48"/>
      <c r="IM21" s="48"/>
      <c r="IN21" s="48"/>
      <c r="IO21" s="48"/>
      <c r="IP21" s="48"/>
      <c r="IQ21" s="48"/>
      <c r="IR21" s="48"/>
      <c r="IS21" s="48"/>
      <c r="IT21" s="48"/>
      <c r="IU21" s="48"/>
      <c r="IV21" s="48"/>
      <c r="IW21" s="48"/>
    </row>
    <row r="22" spans="1:257" x14ac:dyDescent="0.15">
      <c r="A22" s="45"/>
      <c r="B22" s="97"/>
      <c r="C22" s="98">
        <v>46170</v>
      </c>
      <c r="D22" s="24" t="s">
        <v>21</v>
      </c>
      <c r="E22" s="31"/>
      <c r="F22" s="26" t="s">
        <v>10</v>
      </c>
      <c r="G22" s="32">
        <v>1</v>
      </c>
      <c r="H22" s="26" t="s">
        <v>10</v>
      </c>
      <c r="I22" s="33">
        <v>1</v>
      </c>
      <c r="J22" s="25">
        <f t="shared" ref="J22:J36" si="2">E22*G22*I22</f>
        <v>0</v>
      </c>
      <c r="K22" s="29"/>
    </row>
    <row r="23" spans="1:257" x14ac:dyDescent="0.15">
      <c r="A23" s="45"/>
      <c r="B23" s="97"/>
      <c r="C23" s="98">
        <v>46171</v>
      </c>
      <c r="D23" s="24" t="s">
        <v>22</v>
      </c>
      <c r="E23" s="31"/>
      <c r="F23" s="26" t="s">
        <v>10</v>
      </c>
      <c r="G23" s="32">
        <v>1</v>
      </c>
      <c r="H23" s="26" t="s">
        <v>10</v>
      </c>
      <c r="I23" s="33">
        <v>1</v>
      </c>
      <c r="J23" s="25">
        <f t="shared" si="2"/>
        <v>0</v>
      </c>
      <c r="K23" s="29"/>
    </row>
    <row r="24" spans="1:257" x14ac:dyDescent="0.15">
      <c r="A24" s="45"/>
      <c r="B24" s="97"/>
      <c r="C24" s="98">
        <v>46172</v>
      </c>
      <c r="D24" s="24" t="s">
        <v>23</v>
      </c>
      <c r="E24" s="31"/>
      <c r="F24" s="26" t="s">
        <v>10</v>
      </c>
      <c r="G24" s="32">
        <v>1</v>
      </c>
      <c r="H24" s="26" t="s">
        <v>10</v>
      </c>
      <c r="I24" s="33">
        <v>1</v>
      </c>
      <c r="J24" s="25">
        <f t="shared" si="2"/>
        <v>0</v>
      </c>
      <c r="K24" s="29"/>
    </row>
    <row r="25" spans="1:257" x14ac:dyDescent="0.15">
      <c r="A25" s="23"/>
      <c r="B25" s="97"/>
      <c r="C25" s="98">
        <v>46170</v>
      </c>
      <c r="D25" s="24" t="s">
        <v>24</v>
      </c>
      <c r="E25" s="31"/>
      <c r="F25" s="26" t="s">
        <v>10</v>
      </c>
      <c r="G25" s="37">
        <v>30</v>
      </c>
      <c r="H25" s="26" t="s">
        <v>10</v>
      </c>
      <c r="I25" s="40">
        <v>1</v>
      </c>
      <c r="J25" s="25">
        <f t="shared" si="2"/>
        <v>0</v>
      </c>
      <c r="K25" s="29" t="s">
        <v>25</v>
      </c>
    </row>
    <row r="26" spans="1:257" x14ac:dyDescent="0.15">
      <c r="A26" s="99"/>
      <c r="B26" s="97"/>
      <c r="C26" s="98">
        <v>46170</v>
      </c>
      <c r="D26" s="24" t="s">
        <v>26</v>
      </c>
      <c r="E26" s="31"/>
      <c r="F26" s="26" t="s">
        <v>10</v>
      </c>
      <c r="G26" s="37">
        <v>3</v>
      </c>
      <c r="H26" s="26" t="s">
        <v>10</v>
      </c>
      <c r="I26" s="40">
        <v>1</v>
      </c>
      <c r="J26" s="25">
        <f t="shared" si="2"/>
        <v>0</v>
      </c>
      <c r="K26" s="29" t="s">
        <v>27</v>
      </c>
    </row>
    <row r="27" spans="1:257" x14ac:dyDescent="0.15">
      <c r="A27" s="45"/>
      <c r="B27" s="97"/>
      <c r="C27" s="98">
        <v>46171</v>
      </c>
      <c r="D27" s="24" t="s">
        <v>28</v>
      </c>
      <c r="E27" s="31"/>
      <c r="F27" s="26" t="s">
        <v>10</v>
      </c>
      <c r="G27" s="37">
        <v>33</v>
      </c>
      <c r="H27" s="26" t="s">
        <v>10</v>
      </c>
      <c r="I27" s="40">
        <v>1</v>
      </c>
      <c r="J27" s="25">
        <f t="shared" si="2"/>
        <v>0</v>
      </c>
      <c r="K27" s="29" t="s">
        <v>77</v>
      </c>
    </row>
    <row r="28" spans="1:257" x14ac:dyDescent="0.15">
      <c r="A28" s="45"/>
      <c r="B28" s="97"/>
      <c r="C28" s="98">
        <v>46170</v>
      </c>
      <c r="D28" s="24" t="s">
        <v>29</v>
      </c>
      <c r="E28" s="31"/>
      <c r="F28" s="26" t="s">
        <v>10</v>
      </c>
      <c r="G28" s="37">
        <v>1</v>
      </c>
      <c r="H28" s="26" t="s">
        <v>10</v>
      </c>
      <c r="I28" s="33">
        <v>1</v>
      </c>
      <c r="J28" s="25">
        <f t="shared" si="2"/>
        <v>0</v>
      </c>
      <c r="K28" s="29"/>
    </row>
    <row r="29" spans="1:257" x14ac:dyDescent="0.15">
      <c r="A29" s="45"/>
      <c r="B29" s="97"/>
      <c r="C29" s="98">
        <v>46171</v>
      </c>
      <c r="D29" s="24" t="s">
        <v>30</v>
      </c>
      <c r="E29" s="31"/>
      <c r="F29" s="26" t="s">
        <v>10</v>
      </c>
      <c r="G29" s="37">
        <v>1</v>
      </c>
      <c r="H29" s="26" t="s">
        <v>10</v>
      </c>
      <c r="I29" s="33">
        <v>1</v>
      </c>
      <c r="J29" s="25">
        <f t="shared" si="2"/>
        <v>0</v>
      </c>
      <c r="K29" s="29"/>
    </row>
    <row r="30" spans="1:257" x14ac:dyDescent="0.15">
      <c r="A30" s="45"/>
      <c r="B30" s="97"/>
      <c r="C30" s="98">
        <v>46172</v>
      </c>
      <c r="D30" s="24" t="s">
        <v>31</v>
      </c>
      <c r="E30" s="31"/>
      <c r="F30" s="26" t="s">
        <v>10</v>
      </c>
      <c r="G30" s="37">
        <v>1</v>
      </c>
      <c r="H30" s="26" t="s">
        <v>10</v>
      </c>
      <c r="I30" s="33">
        <v>1</v>
      </c>
      <c r="J30" s="25">
        <f t="shared" si="2"/>
        <v>0</v>
      </c>
      <c r="K30" s="29"/>
    </row>
    <row r="31" spans="1:257" x14ac:dyDescent="0.15">
      <c r="A31" s="45"/>
      <c r="B31" s="97"/>
      <c r="C31" s="98">
        <v>46170</v>
      </c>
      <c r="D31" s="24" t="s">
        <v>32</v>
      </c>
      <c r="E31" s="94">
        <f>300+200</f>
        <v>500</v>
      </c>
      <c r="F31" s="26" t="s">
        <v>10</v>
      </c>
      <c r="G31" s="37">
        <v>33</v>
      </c>
      <c r="H31" s="26" t="s">
        <v>10</v>
      </c>
      <c r="I31" s="38">
        <v>1</v>
      </c>
      <c r="J31" s="95">
        <f t="shared" si="2"/>
        <v>16500</v>
      </c>
      <c r="K31" s="29" t="s">
        <v>78</v>
      </c>
    </row>
    <row r="32" spans="1:257" x14ac:dyDescent="0.15">
      <c r="A32" s="45"/>
      <c r="B32" s="97"/>
      <c r="C32" s="98">
        <v>46170</v>
      </c>
      <c r="D32" s="24" t="s">
        <v>33</v>
      </c>
      <c r="E32" s="94">
        <f>300+200</f>
        <v>500</v>
      </c>
      <c r="F32" s="26" t="s">
        <v>10</v>
      </c>
      <c r="G32" s="37">
        <v>1</v>
      </c>
      <c r="H32" s="26" t="s">
        <v>10</v>
      </c>
      <c r="I32" s="38">
        <v>1</v>
      </c>
      <c r="J32" s="95">
        <f t="shared" si="2"/>
        <v>500</v>
      </c>
      <c r="K32" s="29" t="s">
        <v>78</v>
      </c>
    </row>
    <row r="33" spans="1:257" x14ac:dyDescent="0.15">
      <c r="A33" s="45"/>
      <c r="B33" s="97"/>
      <c r="C33" s="98">
        <v>46170</v>
      </c>
      <c r="D33" s="24" t="s">
        <v>35</v>
      </c>
      <c r="E33" s="94">
        <v>300</v>
      </c>
      <c r="F33" s="26" t="s">
        <v>10</v>
      </c>
      <c r="G33" s="37">
        <v>33</v>
      </c>
      <c r="H33" s="26" t="s">
        <v>10</v>
      </c>
      <c r="I33" s="33">
        <v>1</v>
      </c>
      <c r="J33" s="95">
        <f t="shared" si="2"/>
        <v>9900</v>
      </c>
      <c r="K33" s="29" t="s">
        <v>18</v>
      </c>
    </row>
    <row r="34" spans="1:257" x14ac:dyDescent="0.15">
      <c r="A34" s="45"/>
      <c r="B34" s="97"/>
      <c r="C34" s="98">
        <v>46170</v>
      </c>
      <c r="D34" s="24" t="s">
        <v>36</v>
      </c>
      <c r="E34" s="94">
        <v>300</v>
      </c>
      <c r="F34" s="26" t="s">
        <v>10</v>
      </c>
      <c r="G34" s="37">
        <v>1</v>
      </c>
      <c r="H34" s="26" t="s">
        <v>10</v>
      </c>
      <c r="I34" s="33">
        <v>1</v>
      </c>
      <c r="J34" s="95">
        <f t="shared" si="2"/>
        <v>300</v>
      </c>
      <c r="K34" s="29" t="s">
        <v>34</v>
      </c>
    </row>
    <row r="35" spans="1:257" x14ac:dyDescent="0.15">
      <c r="A35" s="45"/>
      <c r="B35" s="97"/>
      <c r="C35" s="98">
        <v>46171</v>
      </c>
      <c r="D35" s="24" t="s">
        <v>37</v>
      </c>
      <c r="E35" s="94">
        <v>160</v>
      </c>
      <c r="F35" s="26" t="s">
        <v>10</v>
      </c>
      <c r="G35" s="37">
        <v>33</v>
      </c>
      <c r="H35" s="26" t="s">
        <v>10</v>
      </c>
      <c r="I35" s="33">
        <v>1</v>
      </c>
      <c r="J35" s="95">
        <f t="shared" si="2"/>
        <v>5280</v>
      </c>
      <c r="K35" s="29" t="s">
        <v>18</v>
      </c>
    </row>
    <row r="36" spans="1:257" x14ac:dyDescent="0.15">
      <c r="A36" s="45"/>
      <c r="B36" s="97"/>
      <c r="C36" s="98">
        <v>46171</v>
      </c>
      <c r="D36" s="24" t="s">
        <v>38</v>
      </c>
      <c r="E36" s="94">
        <v>160</v>
      </c>
      <c r="F36" s="26" t="s">
        <v>10</v>
      </c>
      <c r="G36" s="37">
        <v>1</v>
      </c>
      <c r="H36" s="26" t="s">
        <v>10</v>
      </c>
      <c r="I36" s="33">
        <v>1</v>
      </c>
      <c r="J36" s="95">
        <f t="shared" si="2"/>
        <v>160</v>
      </c>
      <c r="K36" s="29" t="s">
        <v>34</v>
      </c>
    </row>
    <row r="37" spans="1:257" x14ac:dyDescent="0.15">
      <c r="A37" s="45"/>
      <c r="B37" s="97"/>
      <c r="C37" s="98">
        <v>46172</v>
      </c>
      <c r="D37" s="24" t="s">
        <v>39</v>
      </c>
      <c r="E37" s="94">
        <v>800</v>
      </c>
      <c r="F37" s="26" t="s">
        <v>10</v>
      </c>
      <c r="G37" s="37">
        <v>33</v>
      </c>
      <c r="H37" s="26" t="s">
        <v>10</v>
      </c>
      <c r="I37" s="33">
        <v>1</v>
      </c>
      <c r="J37" s="95">
        <f>E37*G37*I37</f>
        <v>26400</v>
      </c>
      <c r="K37" s="46" t="s">
        <v>18</v>
      </c>
    </row>
    <row r="38" spans="1:257" x14ac:dyDescent="0.15">
      <c r="A38" s="45"/>
      <c r="B38" s="97"/>
      <c r="C38" s="98">
        <v>46172</v>
      </c>
      <c r="D38" s="24" t="s">
        <v>40</v>
      </c>
      <c r="E38" s="94">
        <v>800</v>
      </c>
      <c r="F38" s="26" t="s">
        <v>10</v>
      </c>
      <c r="G38" s="37">
        <v>1</v>
      </c>
      <c r="H38" s="26" t="s">
        <v>10</v>
      </c>
      <c r="I38" s="33">
        <v>1</v>
      </c>
      <c r="J38" s="95">
        <f>E38*G38*I38</f>
        <v>800</v>
      </c>
      <c r="K38" s="46" t="s">
        <v>34</v>
      </c>
    </row>
    <row r="39" spans="1:257" x14ac:dyDescent="0.15">
      <c r="A39" s="45"/>
      <c r="B39" s="24"/>
      <c r="C39" s="24"/>
      <c r="D39" s="24"/>
      <c r="E39" s="36"/>
      <c r="F39" s="26"/>
      <c r="G39" s="37"/>
      <c r="H39" s="26"/>
      <c r="I39" s="40"/>
      <c r="J39" s="25"/>
      <c r="K39" s="49"/>
    </row>
    <row r="40" spans="1:257" x14ac:dyDescent="0.15">
      <c r="A40" s="44"/>
      <c r="B40" s="30" t="s">
        <v>41</v>
      </c>
      <c r="C40" s="24"/>
      <c r="D40" s="24"/>
      <c r="E40" s="24"/>
      <c r="F40" s="41"/>
      <c r="G40" s="37"/>
      <c r="H40" s="26"/>
      <c r="I40" s="38"/>
      <c r="J40" s="25"/>
      <c r="K40" s="29"/>
    </row>
    <row r="41" spans="1:257" x14ac:dyDescent="0.15">
      <c r="A41" s="45"/>
      <c r="B41" s="111"/>
      <c r="C41" s="98">
        <v>46164</v>
      </c>
      <c r="D41" s="112" t="s">
        <v>42</v>
      </c>
      <c r="E41" s="31"/>
      <c r="F41" s="113" t="s">
        <v>10</v>
      </c>
      <c r="G41" s="32">
        <v>1</v>
      </c>
      <c r="H41" s="113"/>
      <c r="I41" s="33">
        <v>1</v>
      </c>
      <c r="J41" s="25">
        <f>E41*G41*I41</f>
        <v>0</v>
      </c>
      <c r="K41" s="29"/>
    </row>
    <row r="42" spans="1:257" x14ac:dyDescent="0.15">
      <c r="A42" s="45"/>
      <c r="B42" s="103"/>
      <c r="C42" s="104">
        <v>46177</v>
      </c>
      <c r="D42" s="105" t="s">
        <v>43</v>
      </c>
      <c r="E42" s="106"/>
      <c r="F42" s="107" t="s">
        <v>10</v>
      </c>
      <c r="G42" s="108">
        <v>1</v>
      </c>
      <c r="H42" s="107" t="s">
        <v>10</v>
      </c>
      <c r="I42" s="109">
        <v>1</v>
      </c>
      <c r="J42" s="110">
        <f>E42*G42*I42</f>
        <v>0</v>
      </c>
      <c r="K42" s="65"/>
    </row>
    <row r="43" spans="1:257" x14ac:dyDescent="0.15">
      <c r="A43" s="44"/>
      <c r="B43" s="114"/>
      <c r="C43" s="114"/>
      <c r="D43" s="101"/>
      <c r="E43" s="101"/>
      <c r="F43" s="115"/>
      <c r="G43" s="116"/>
      <c r="H43" s="115"/>
      <c r="I43" s="117"/>
      <c r="J43" s="118"/>
      <c r="K43" s="65"/>
    </row>
    <row r="44" spans="1:257" x14ac:dyDescent="0.15">
      <c r="A44" s="102" t="s">
        <v>79</v>
      </c>
      <c r="B44" s="101"/>
      <c r="C44" s="114"/>
      <c r="D44" s="101"/>
      <c r="E44" s="118"/>
      <c r="F44" s="115"/>
      <c r="G44" s="116"/>
      <c r="H44" s="115"/>
      <c r="I44" s="117"/>
      <c r="J44" s="118"/>
      <c r="K44" s="65"/>
    </row>
    <row r="45" spans="1:257" x14ac:dyDescent="0.15">
      <c r="A45" s="45"/>
      <c r="B45" s="30" t="s">
        <v>44</v>
      </c>
      <c r="C45" s="22"/>
      <c r="D45" s="24"/>
      <c r="E45" s="36"/>
      <c r="F45" s="26"/>
      <c r="G45" s="37"/>
      <c r="H45" s="26"/>
      <c r="I45" s="40"/>
      <c r="J45" s="25"/>
      <c r="K45" s="49"/>
    </row>
    <row r="46" spans="1:257" x14ac:dyDescent="0.15">
      <c r="A46" s="45"/>
      <c r="B46" s="119"/>
      <c r="C46" s="98">
        <v>46207</v>
      </c>
      <c r="D46" s="24" t="s">
        <v>17</v>
      </c>
      <c r="E46" s="94">
        <f>ROUNDDOWN(10950*100/110,0)</f>
        <v>9954</v>
      </c>
      <c r="F46" s="26" t="s">
        <v>10</v>
      </c>
      <c r="G46" s="37">
        <v>35</v>
      </c>
      <c r="H46" s="26" t="s">
        <v>10</v>
      </c>
      <c r="I46" s="38">
        <v>1</v>
      </c>
      <c r="J46" s="95">
        <f>E46*G46*I46</f>
        <v>348390</v>
      </c>
      <c r="K46" s="29" t="s">
        <v>34</v>
      </c>
      <c r="L46" s="34"/>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c r="GH46" s="35"/>
      <c r="GI46" s="35"/>
      <c r="GJ46" s="35"/>
      <c r="GK46" s="35"/>
      <c r="GL46" s="35"/>
      <c r="GM46" s="35"/>
      <c r="GN46" s="35"/>
      <c r="GO46" s="35"/>
      <c r="GP46" s="35"/>
      <c r="GQ46" s="35"/>
      <c r="GR46" s="35"/>
      <c r="GS46" s="35"/>
      <c r="GT46" s="35"/>
      <c r="GU46" s="35"/>
      <c r="GV46" s="35"/>
      <c r="GW46" s="35"/>
      <c r="GX46" s="35"/>
      <c r="GY46" s="35"/>
      <c r="GZ46" s="35"/>
      <c r="HA46" s="35"/>
      <c r="HB46" s="35"/>
      <c r="HC46" s="35"/>
      <c r="HD46" s="35"/>
      <c r="HE46" s="35"/>
      <c r="HF46" s="35"/>
      <c r="HG46" s="35"/>
      <c r="HH46" s="35"/>
      <c r="HI46" s="35"/>
      <c r="HJ46" s="35"/>
      <c r="HK46" s="35"/>
      <c r="HL46" s="35"/>
      <c r="HM46" s="35"/>
      <c r="HN46" s="35"/>
      <c r="HO46" s="35"/>
      <c r="HP46" s="35"/>
      <c r="HQ46" s="35"/>
      <c r="HR46" s="35"/>
      <c r="HS46" s="35"/>
      <c r="HT46" s="35"/>
      <c r="HU46" s="35"/>
      <c r="HV46" s="35"/>
      <c r="HW46" s="35"/>
      <c r="HX46" s="35"/>
      <c r="HY46" s="35"/>
      <c r="HZ46" s="35"/>
      <c r="IA46" s="35"/>
      <c r="IB46" s="35"/>
      <c r="IC46" s="35"/>
      <c r="ID46" s="35"/>
      <c r="IE46" s="35"/>
      <c r="IF46" s="35"/>
      <c r="IG46" s="35"/>
      <c r="IH46" s="35"/>
      <c r="II46" s="35"/>
      <c r="IJ46" s="35"/>
      <c r="IK46" s="35"/>
      <c r="IL46" s="35"/>
      <c r="IM46" s="35"/>
      <c r="IN46" s="35"/>
      <c r="IO46" s="35"/>
      <c r="IP46" s="35"/>
      <c r="IQ46" s="35"/>
      <c r="IR46" s="35"/>
      <c r="IS46" s="35"/>
      <c r="IT46" s="35"/>
      <c r="IU46" s="35"/>
      <c r="IV46" s="35"/>
    </row>
    <row r="47" spans="1:257" x14ac:dyDescent="0.15">
      <c r="A47" s="45"/>
      <c r="B47" s="119"/>
      <c r="C47" s="98">
        <v>46208</v>
      </c>
      <c r="D47" s="24" t="s">
        <v>45</v>
      </c>
      <c r="E47" s="94">
        <f>ROUNDDOWN((6600+5340)*100/110,0)</f>
        <v>10854</v>
      </c>
      <c r="F47" s="26" t="s">
        <v>10</v>
      </c>
      <c r="G47" s="37">
        <v>35</v>
      </c>
      <c r="H47" s="26" t="s">
        <v>10</v>
      </c>
      <c r="I47" s="38">
        <v>1</v>
      </c>
      <c r="J47" s="95">
        <f t="shared" ref="J47" si="3">E47*G47*I47</f>
        <v>379890</v>
      </c>
      <c r="K47" s="29" t="s">
        <v>34</v>
      </c>
      <c r="L47" s="34"/>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35"/>
      <c r="GR47" s="35"/>
      <c r="GS47" s="35"/>
      <c r="GT47" s="35"/>
      <c r="GU47" s="35"/>
      <c r="GV47" s="35"/>
      <c r="GW47" s="35"/>
      <c r="GX47" s="35"/>
      <c r="GY47" s="35"/>
      <c r="GZ47" s="35"/>
      <c r="HA47" s="35"/>
      <c r="HB47" s="35"/>
      <c r="HC47" s="35"/>
      <c r="HD47" s="35"/>
      <c r="HE47" s="35"/>
      <c r="HF47" s="35"/>
      <c r="HG47" s="35"/>
      <c r="HH47" s="35"/>
      <c r="HI47" s="35"/>
      <c r="HJ47" s="35"/>
      <c r="HK47" s="35"/>
      <c r="HL47" s="35"/>
      <c r="HM47" s="35"/>
      <c r="HN47" s="35"/>
      <c r="HO47" s="35"/>
      <c r="HP47" s="35"/>
      <c r="HQ47" s="35"/>
      <c r="HR47" s="35"/>
      <c r="HS47" s="35"/>
      <c r="HT47" s="35"/>
      <c r="HU47" s="35"/>
      <c r="HV47" s="35"/>
      <c r="HW47" s="35"/>
      <c r="HX47" s="35"/>
      <c r="HY47" s="35"/>
      <c r="HZ47" s="35"/>
      <c r="IA47" s="35"/>
      <c r="IB47" s="35"/>
      <c r="IC47" s="35"/>
      <c r="ID47" s="35"/>
      <c r="IE47" s="35"/>
      <c r="IF47" s="35"/>
      <c r="IG47" s="35"/>
      <c r="IH47" s="35"/>
      <c r="II47" s="35"/>
      <c r="IJ47" s="35"/>
      <c r="IK47" s="35"/>
      <c r="IL47" s="35"/>
      <c r="IM47" s="35"/>
      <c r="IN47" s="35"/>
      <c r="IO47" s="35"/>
      <c r="IP47" s="35"/>
      <c r="IQ47" s="35"/>
      <c r="IR47" s="35"/>
      <c r="IS47" s="35"/>
      <c r="IT47" s="35"/>
      <c r="IU47" s="35"/>
      <c r="IV47" s="35"/>
    </row>
    <row r="48" spans="1:257" x14ac:dyDescent="0.15">
      <c r="A48" s="45"/>
      <c r="B48" s="119"/>
      <c r="C48" s="98">
        <v>46207</v>
      </c>
      <c r="D48" s="24" t="s">
        <v>46</v>
      </c>
      <c r="E48" s="31"/>
      <c r="F48" s="26" t="s">
        <v>10</v>
      </c>
      <c r="G48" s="32">
        <v>1</v>
      </c>
      <c r="H48" s="26" t="s">
        <v>10</v>
      </c>
      <c r="I48" s="33">
        <v>1</v>
      </c>
      <c r="J48" s="25">
        <f>E48*G48*I48</f>
        <v>0</v>
      </c>
      <c r="K48" s="29"/>
      <c r="L48" s="47"/>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48"/>
      <c r="CT48" s="48"/>
      <c r="CU48" s="48"/>
      <c r="CV48" s="48"/>
      <c r="CW48" s="48"/>
      <c r="CX48" s="48"/>
      <c r="CY48" s="48"/>
      <c r="CZ48" s="48"/>
      <c r="DA48" s="48"/>
      <c r="DB48" s="48"/>
      <c r="DC48" s="48"/>
      <c r="DD48" s="48"/>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c r="FW48" s="48"/>
      <c r="FX48" s="48"/>
      <c r="FY48" s="48"/>
      <c r="FZ48" s="48"/>
      <c r="GA48" s="48"/>
      <c r="GB48" s="48"/>
      <c r="GC48" s="48"/>
      <c r="GD48" s="48"/>
      <c r="GE48" s="48"/>
      <c r="GF48" s="48"/>
      <c r="GG48" s="48"/>
      <c r="GH48" s="48"/>
      <c r="GI48" s="48"/>
      <c r="GJ48" s="48"/>
      <c r="GK48" s="48"/>
      <c r="GL48" s="48"/>
      <c r="GM48" s="48"/>
      <c r="GN48" s="48"/>
      <c r="GO48" s="48"/>
      <c r="GP48" s="48"/>
      <c r="GQ48" s="48"/>
      <c r="GR48" s="48"/>
      <c r="GS48" s="48"/>
      <c r="GT48" s="48"/>
      <c r="GU48" s="48"/>
      <c r="GV48" s="48"/>
      <c r="GW48" s="48"/>
      <c r="GX48" s="48"/>
      <c r="GY48" s="48"/>
      <c r="GZ48" s="48"/>
      <c r="HA48" s="48"/>
      <c r="HB48" s="48"/>
      <c r="HC48" s="48"/>
      <c r="HD48" s="48"/>
      <c r="HE48" s="48"/>
      <c r="HF48" s="48"/>
      <c r="HG48" s="48"/>
      <c r="HH48" s="48"/>
      <c r="HI48" s="48"/>
      <c r="HJ48" s="48"/>
      <c r="HK48" s="48"/>
      <c r="HL48" s="48"/>
      <c r="HM48" s="48"/>
      <c r="HN48" s="48"/>
      <c r="HO48" s="48"/>
      <c r="HP48" s="48"/>
      <c r="HQ48" s="48"/>
      <c r="HR48" s="48"/>
      <c r="HS48" s="48"/>
      <c r="HT48" s="48"/>
      <c r="HU48" s="48"/>
      <c r="HV48" s="48"/>
      <c r="HW48" s="48"/>
      <c r="HX48" s="48"/>
      <c r="HY48" s="48"/>
      <c r="HZ48" s="48"/>
      <c r="IA48" s="48"/>
      <c r="IB48" s="48"/>
      <c r="IC48" s="48"/>
      <c r="ID48" s="48"/>
      <c r="IE48" s="48"/>
      <c r="IF48" s="48"/>
      <c r="IG48" s="48"/>
      <c r="IH48" s="48"/>
      <c r="II48" s="48"/>
      <c r="IJ48" s="48"/>
      <c r="IK48" s="48"/>
      <c r="IL48" s="48"/>
      <c r="IM48" s="48"/>
      <c r="IN48" s="48"/>
      <c r="IO48" s="48"/>
      <c r="IP48" s="48"/>
      <c r="IQ48" s="48"/>
      <c r="IR48" s="48"/>
      <c r="IS48" s="48"/>
      <c r="IT48" s="48"/>
      <c r="IU48" s="48"/>
      <c r="IV48" s="48"/>
      <c r="IW48" s="48"/>
    </row>
    <row r="49" spans="1:257" x14ac:dyDescent="0.15">
      <c r="A49" s="45"/>
      <c r="B49" s="119"/>
      <c r="C49" s="98">
        <v>46207</v>
      </c>
      <c r="D49" s="24" t="s">
        <v>47</v>
      </c>
      <c r="E49" s="31"/>
      <c r="F49" s="26" t="s">
        <v>10</v>
      </c>
      <c r="G49" s="32">
        <v>1</v>
      </c>
      <c r="H49" s="26" t="s">
        <v>10</v>
      </c>
      <c r="I49" s="33">
        <v>1</v>
      </c>
      <c r="J49" s="25">
        <f t="shared" ref="J49:J66" si="4">E49*G49*I49</f>
        <v>0</v>
      </c>
      <c r="K49" s="29"/>
    </row>
    <row r="50" spans="1:257" x14ac:dyDescent="0.15">
      <c r="A50" s="45"/>
      <c r="B50" s="119"/>
      <c r="C50" s="98">
        <v>46208</v>
      </c>
      <c r="D50" s="24" t="s">
        <v>48</v>
      </c>
      <c r="E50" s="31"/>
      <c r="F50" s="26" t="s">
        <v>10</v>
      </c>
      <c r="G50" s="32">
        <v>1</v>
      </c>
      <c r="H50" s="26" t="s">
        <v>10</v>
      </c>
      <c r="I50" s="33">
        <v>1</v>
      </c>
      <c r="J50" s="25">
        <f t="shared" si="4"/>
        <v>0</v>
      </c>
      <c r="K50" s="29"/>
    </row>
    <row r="51" spans="1:257" x14ac:dyDescent="0.15">
      <c r="A51" s="99"/>
      <c r="B51" s="120"/>
      <c r="C51" s="121">
        <v>46208</v>
      </c>
      <c r="D51" s="122" t="s">
        <v>72</v>
      </c>
      <c r="E51" s="123"/>
      <c r="F51" s="124" t="s">
        <v>10</v>
      </c>
      <c r="G51" s="125">
        <v>1</v>
      </c>
      <c r="H51" s="124" t="s">
        <v>10</v>
      </c>
      <c r="I51" s="126">
        <v>1</v>
      </c>
      <c r="J51" s="127">
        <f>E51*G51*I51</f>
        <v>0</v>
      </c>
      <c r="K51" s="128"/>
      <c r="L51" s="47"/>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48"/>
      <c r="HI51" s="48"/>
      <c r="HJ51" s="48"/>
      <c r="HK51" s="48"/>
      <c r="HL51" s="48"/>
      <c r="HM51" s="48"/>
      <c r="HN51" s="48"/>
      <c r="HO51" s="48"/>
      <c r="HP51" s="48"/>
      <c r="HQ51" s="48"/>
      <c r="HR51" s="48"/>
      <c r="HS51" s="48"/>
      <c r="HT51" s="48"/>
      <c r="HU51" s="48"/>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row>
    <row r="52" spans="1:257" x14ac:dyDescent="0.15">
      <c r="A52" s="45"/>
      <c r="B52" s="119"/>
      <c r="C52" s="98">
        <v>46209</v>
      </c>
      <c r="D52" s="24" t="s">
        <v>49</v>
      </c>
      <c r="E52" s="31"/>
      <c r="F52" s="26" t="s">
        <v>10</v>
      </c>
      <c r="G52" s="32">
        <v>1</v>
      </c>
      <c r="H52" s="26" t="s">
        <v>10</v>
      </c>
      <c r="I52" s="33">
        <v>1</v>
      </c>
      <c r="J52" s="25">
        <f t="shared" si="4"/>
        <v>0</v>
      </c>
      <c r="K52" s="29"/>
    </row>
    <row r="53" spans="1:257" x14ac:dyDescent="0.15">
      <c r="A53" s="23"/>
      <c r="B53" s="119"/>
      <c r="C53" s="98">
        <v>46207</v>
      </c>
      <c r="D53" s="24" t="s">
        <v>24</v>
      </c>
      <c r="E53" s="31"/>
      <c r="F53" s="26" t="s">
        <v>10</v>
      </c>
      <c r="G53" s="37">
        <v>24</v>
      </c>
      <c r="H53" s="26" t="s">
        <v>10</v>
      </c>
      <c r="I53" s="40">
        <v>1</v>
      </c>
      <c r="J53" s="25">
        <f t="shared" si="4"/>
        <v>0</v>
      </c>
      <c r="K53" s="29" t="s">
        <v>50</v>
      </c>
    </row>
    <row r="54" spans="1:257" x14ac:dyDescent="0.15">
      <c r="A54" s="99"/>
      <c r="B54" s="119"/>
      <c r="C54" s="98">
        <v>46207</v>
      </c>
      <c r="D54" s="24" t="s">
        <v>26</v>
      </c>
      <c r="E54" s="31"/>
      <c r="F54" s="26" t="s">
        <v>10</v>
      </c>
      <c r="G54" s="37">
        <v>11</v>
      </c>
      <c r="H54" s="26" t="s">
        <v>10</v>
      </c>
      <c r="I54" s="40">
        <v>1</v>
      </c>
      <c r="J54" s="25">
        <f t="shared" si="4"/>
        <v>0</v>
      </c>
      <c r="K54" s="29" t="s">
        <v>51</v>
      </c>
    </row>
    <row r="55" spans="1:257" x14ac:dyDescent="0.15">
      <c r="A55" s="45"/>
      <c r="B55" s="119"/>
      <c r="C55" s="98">
        <v>46208</v>
      </c>
      <c r="D55" s="24" t="s">
        <v>54</v>
      </c>
      <c r="E55" s="31"/>
      <c r="F55" s="26" t="s">
        <v>10</v>
      </c>
      <c r="G55" s="37">
        <v>24</v>
      </c>
      <c r="H55" s="26" t="s">
        <v>10</v>
      </c>
      <c r="I55" s="40">
        <v>1</v>
      </c>
      <c r="J55" s="25">
        <f t="shared" si="4"/>
        <v>0</v>
      </c>
      <c r="K55" s="29" t="s">
        <v>50</v>
      </c>
    </row>
    <row r="56" spans="1:257" x14ac:dyDescent="0.15">
      <c r="A56" s="45"/>
      <c r="B56" s="119"/>
      <c r="C56" s="98">
        <v>46208</v>
      </c>
      <c r="D56" s="24" t="s">
        <v>55</v>
      </c>
      <c r="E56" s="31"/>
      <c r="F56" s="26" t="s">
        <v>10</v>
      </c>
      <c r="G56" s="37">
        <v>11</v>
      </c>
      <c r="H56" s="26" t="s">
        <v>10</v>
      </c>
      <c r="I56" s="40">
        <v>1</v>
      </c>
      <c r="J56" s="25">
        <f t="shared" si="4"/>
        <v>0</v>
      </c>
      <c r="K56" s="29" t="s">
        <v>51</v>
      </c>
    </row>
    <row r="57" spans="1:257" x14ac:dyDescent="0.15">
      <c r="A57" s="45"/>
      <c r="B57" s="119"/>
      <c r="C57" s="98">
        <v>46207</v>
      </c>
      <c r="D57" s="24" t="s">
        <v>29</v>
      </c>
      <c r="E57" s="31"/>
      <c r="F57" s="26" t="s">
        <v>10</v>
      </c>
      <c r="G57" s="37">
        <v>1</v>
      </c>
      <c r="H57" s="26" t="s">
        <v>10</v>
      </c>
      <c r="I57" s="33">
        <v>1</v>
      </c>
      <c r="J57" s="25">
        <f t="shared" si="4"/>
        <v>0</v>
      </c>
      <c r="K57" s="29"/>
    </row>
    <row r="58" spans="1:257" x14ac:dyDescent="0.15">
      <c r="A58" s="45"/>
      <c r="B58" s="119"/>
      <c r="C58" s="98">
        <v>46208</v>
      </c>
      <c r="D58" s="24" t="s">
        <v>30</v>
      </c>
      <c r="E58" s="31"/>
      <c r="F58" s="26" t="s">
        <v>10</v>
      </c>
      <c r="G58" s="37">
        <v>1</v>
      </c>
      <c r="H58" s="26" t="s">
        <v>10</v>
      </c>
      <c r="I58" s="33">
        <v>1</v>
      </c>
      <c r="J58" s="25">
        <f t="shared" si="4"/>
        <v>0</v>
      </c>
      <c r="K58" s="29"/>
    </row>
    <row r="59" spans="1:257" x14ac:dyDescent="0.15">
      <c r="A59" s="45"/>
      <c r="B59" s="119"/>
      <c r="C59" s="98">
        <v>46208</v>
      </c>
      <c r="D59" s="24" t="s">
        <v>80</v>
      </c>
      <c r="E59" s="31"/>
      <c r="F59" s="26" t="s">
        <v>10</v>
      </c>
      <c r="G59" s="37">
        <v>1</v>
      </c>
      <c r="H59" s="26" t="s">
        <v>10</v>
      </c>
      <c r="I59" s="33">
        <v>1</v>
      </c>
      <c r="J59" s="25">
        <f t="shared" si="4"/>
        <v>0</v>
      </c>
      <c r="K59" s="29"/>
    </row>
    <row r="60" spans="1:257" x14ac:dyDescent="0.15">
      <c r="A60" s="45"/>
      <c r="B60" s="119"/>
      <c r="C60" s="98">
        <v>46209</v>
      </c>
      <c r="D60" s="24" t="s">
        <v>56</v>
      </c>
      <c r="E60" s="31"/>
      <c r="F60" s="26" t="s">
        <v>10</v>
      </c>
      <c r="G60" s="37">
        <v>1</v>
      </c>
      <c r="H60" s="26" t="s">
        <v>10</v>
      </c>
      <c r="I60" s="33">
        <v>1</v>
      </c>
      <c r="J60" s="25">
        <f t="shared" si="4"/>
        <v>0</v>
      </c>
      <c r="K60" s="29"/>
    </row>
    <row r="61" spans="1:257" x14ac:dyDescent="0.15">
      <c r="A61" s="45"/>
      <c r="B61" s="119"/>
      <c r="C61" s="98">
        <v>46207</v>
      </c>
      <c r="D61" s="24" t="s">
        <v>32</v>
      </c>
      <c r="E61" s="94">
        <f>300+200</f>
        <v>500</v>
      </c>
      <c r="F61" s="26" t="s">
        <v>10</v>
      </c>
      <c r="G61" s="37">
        <v>35</v>
      </c>
      <c r="H61" s="26" t="s">
        <v>10</v>
      </c>
      <c r="I61" s="38">
        <v>1</v>
      </c>
      <c r="J61" s="95">
        <f t="shared" si="4"/>
        <v>17500</v>
      </c>
      <c r="K61" s="29" t="s">
        <v>81</v>
      </c>
    </row>
    <row r="62" spans="1:257" x14ac:dyDescent="0.15">
      <c r="A62" s="45"/>
      <c r="B62" s="119"/>
      <c r="C62" s="98">
        <v>46207</v>
      </c>
      <c r="D62" s="24" t="s">
        <v>33</v>
      </c>
      <c r="E62" s="94">
        <f>300+200</f>
        <v>500</v>
      </c>
      <c r="F62" s="26" t="s">
        <v>10</v>
      </c>
      <c r="G62" s="37">
        <v>1</v>
      </c>
      <c r="H62" s="26" t="s">
        <v>10</v>
      </c>
      <c r="I62" s="38">
        <v>1</v>
      </c>
      <c r="J62" s="95">
        <f t="shared" si="4"/>
        <v>500</v>
      </c>
      <c r="K62" s="29" t="s">
        <v>82</v>
      </c>
    </row>
    <row r="63" spans="1:257" x14ac:dyDescent="0.15">
      <c r="A63" s="45"/>
      <c r="B63" s="119"/>
      <c r="C63" s="98">
        <v>46207</v>
      </c>
      <c r="D63" s="24" t="s">
        <v>35</v>
      </c>
      <c r="E63" s="94">
        <v>300</v>
      </c>
      <c r="F63" s="26" t="s">
        <v>10</v>
      </c>
      <c r="G63" s="37">
        <v>35</v>
      </c>
      <c r="H63" s="26" t="s">
        <v>10</v>
      </c>
      <c r="I63" s="33">
        <v>1</v>
      </c>
      <c r="J63" s="95">
        <f t="shared" si="4"/>
        <v>10500</v>
      </c>
      <c r="K63" s="29" t="s">
        <v>57</v>
      </c>
    </row>
    <row r="64" spans="1:257" x14ac:dyDescent="0.15">
      <c r="A64" s="45"/>
      <c r="B64" s="119"/>
      <c r="C64" s="98">
        <v>46207</v>
      </c>
      <c r="D64" s="24" t="s">
        <v>36</v>
      </c>
      <c r="E64" s="94">
        <v>300</v>
      </c>
      <c r="F64" s="26" t="s">
        <v>10</v>
      </c>
      <c r="G64" s="37">
        <v>1</v>
      </c>
      <c r="H64" s="26" t="s">
        <v>10</v>
      </c>
      <c r="I64" s="33">
        <v>1</v>
      </c>
      <c r="J64" s="95">
        <f t="shared" si="4"/>
        <v>300</v>
      </c>
      <c r="K64" s="29" t="s">
        <v>34</v>
      </c>
    </row>
    <row r="65" spans="1:257" x14ac:dyDescent="0.15">
      <c r="A65" s="45"/>
      <c r="B65" s="119"/>
      <c r="C65" s="98">
        <v>46208</v>
      </c>
      <c r="D65" s="24" t="s">
        <v>37</v>
      </c>
      <c r="E65" s="94">
        <v>160</v>
      </c>
      <c r="F65" s="26" t="s">
        <v>10</v>
      </c>
      <c r="G65" s="37">
        <v>35</v>
      </c>
      <c r="H65" s="26" t="s">
        <v>10</v>
      </c>
      <c r="I65" s="33">
        <v>1</v>
      </c>
      <c r="J65" s="95">
        <f t="shared" si="4"/>
        <v>5600</v>
      </c>
      <c r="K65" s="29" t="s">
        <v>57</v>
      </c>
    </row>
    <row r="66" spans="1:257" x14ac:dyDescent="0.15">
      <c r="A66" s="45"/>
      <c r="B66" s="119"/>
      <c r="C66" s="98">
        <v>46208</v>
      </c>
      <c r="D66" s="24" t="s">
        <v>38</v>
      </c>
      <c r="E66" s="94">
        <v>160</v>
      </c>
      <c r="F66" s="26" t="s">
        <v>10</v>
      </c>
      <c r="G66" s="37">
        <v>1</v>
      </c>
      <c r="H66" s="26" t="s">
        <v>10</v>
      </c>
      <c r="I66" s="33">
        <v>1</v>
      </c>
      <c r="J66" s="95">
        <f t="shared" si="4"/>
        <v>160</v>
      </c>
      <c r="K66" s="29" t="s">
        <v>34</v>
      </c>
    </row>
    <row r="67" spans="1:257" x14ac:dyDescent="0.15">
      <c r="A67" s="45"/>
      <c r="B67" s="120"/>
      <c r="C67" s="98">
        <v>46209</v>
      </c>
      <c r="D67" s="24" t="s">
        <v>58</v>
      </c>
      <c r="E67" s="94">
        <v>500</v>
      </c>
      <c r="F67" s="26" t="s">
        <v>10</v>
      </c>
      <c r="G67" s="37">
        <v>35</v>
      </c>
      <c r="H67" s="26" t="s">
        <v>10</v>
      </c>
      <c r="I67" s="33">
        <v>1</v>
      </c>
      <c r="J67" s="95">
        <f>E67*G67*I67</f>
        <v>17500</v>
      </c>
      <c r="K67" s="29" t="s">
        <v>57</v>
      </c>
    </row>
    <row r="68" spans="1:257" x14ac:dyDescent="0.15">
      <c r="A68" s="45"/>
      <c r="B68" s="120"/>
      <c r="C68" s="98">
        <v>46209</v>
      </c>
      <c r="D68" s="24" t="s">
        <v>59</v>
      </c>
      <c r="E68" s="94">
        <v>500</v>
      </c>
      <c r="F68" s="26" t="s">
        <v>10</v>
      </c>
      <c r="G68" s="37">
        <v>1</v>
      </c>
      <c r="H68" s="26" t="s">
        <v>10</v>
      </c>
      <c r="I68" s="33">
        <v>1</v>
      </c>
      <c r="J68" s="95">
        <f>E68*G68*I68</f>
        <v>500</v>
      </c>
      <c r="K68" s="46" t="s">
        <v>34</v>
      </c>
    </row>
    <row r="69" spans="1:257" x14ac:dyDescent="0.15">
      <c r="A69" s="45"/>
      <c r="B69" s="120"/>
      <c r="C69" s="98">
        <v>46209</v>
      </c>
      <c r="D69" s="24" t="s">
        <v>83</v>
      </c>
      <c r="E69" s="94">
        <v>1909</v>
      </c>
      <c r="F69" s="26" t="s">
        <v>10</v>
      </c>
      <c r="G69" s="37">
        <v>32</v>
      </c>
      <c r="H69" s="26" t="s">
        <v>10</v>
      </c>
      <c r="I69" s="38">
        <v>1</v>
      </c>
      <c r="J69" s="95">
        <f>E69*G69*I69</f>
        <v>61088</v>
      </c>
      <c r="K69" s="46" t="s">
        <v>84</v>
      </c>
    </row>
    <row r="70" spans="1:257" x14ac:dyDescent="0.15">
      <c r="A70" s="99"/>
      <c r="B70" s="119"/>
      <c r="C70" s="98">
        <v>46207</v>
      </c>
      <c r="D70" s="24" t="s">
        <v>52</v>
      </c>
      <c r="E70" s="94">
        <v>1800</v>
      </c>
      <c r="F70" s="26" t="s">
        <v>10</v>
      </c>
      <c r="G70" s="37">
        <v>35</v>
      </c>
      <c r="H70" s="26" t="s">
        <v>10</v>
      </c>
      <c r="I70" s="38">
        <v>1</v>
      </c>
      <c r="J70" s="95">
        <f>E70*G70*I70</f>
        <v>63000</v>
      </c>
      <c r="K70" s="29" t="s">
        <v>85</v>
      </c>
    </row>
    <row r="71" spans="1:257" x14ac:dyDescent="0.15">
      <c r="A71" s="99"/>
      <c r="B71" s="120"/>
      <c r="C71" s="121">
        <v>46208</v>
      </c>
      <c r="D71" s="122" t="s">
        <v>53</v>
      </c>
      <c r="E71" s="141">
        <v>2000</v>
      </c>
      <c r="F71" s="124" t="s">
        <v>10</v>
      </c>
      <c r="G71" s="129">
        <v>35</v>
      </c>
      <c r="H71" s="124" t="s">
        <v>10</v>
      </c>
      <c r="I71" s="130">
        <v>1</v>
      </c>
      <c r="J71" s="142">
        <f>E71*G71*I71</f>
        <v>70000</v>
      </c>
      <c r="K71" s="128" t="s">
        <v>85</v>
      </c>
      <c r="L71" s="47"/>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48"/>
      <c r="EQ71" s="48"/>
      <c r="ER71" s="48"/>
      <c r="ES71" s="48"/>
      <c r="ET71" s="48"/>
      <c r="EU71" s="48"/>
      <c r="EV71" s="48"/>
      <c r="EW71" s="48"/>
      <c r="EX71" s="48"/>
      <c r="EY71" s="48"/>
      <c r="EZ71" s="48"/>
      <c r="FA71" s="48"/>
      <c r="FB71" s="48"/>
      <c r="FC71" s="48"/>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48"/>
      <c r="HI71" s="48"/>
      <c r="HJ71" s="48"/>
      <c r="HK71" s="48"/>
      <c r="HL71" s="48"/>
      <c r="HM71" s="48"/>
      <c r="HN71" s="48"/>
      <c r="HO71" s="48"/>
      <c r="HP71" s="48"/>
      <c r="HQ71" s="48"/>
      <c r="HR71" s="48"/>
      <c r="HS71" s="48"/>
      <c r="HT71" s="48"/>
      <c r="HU71" s="48"/>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row>
    <row r="72" spans="1:257" x14ac:dyDescent="0.15">
      <c r="A72" s="45"/>
      <c r="B72" s="24"/>
      <c r="C72" s="24"/>
      <c r="D72" s="24"/>
      <c r="E72" s="36"/>
      <c r="F72" s="26"/>
      <c r="G72" s="37"/>
      <c r="H72" s="26"/>
      <c r="I72" s="40"/>
      <c r="J72" s="25"/>
      <c r="K72" s="49"/>
    </row>
    <row r="73" spans="1:257" x14ac:dyDescent="0.15">
      <c r="A73" s="44"/>
      <c r="B73" s="30" t="s">
        <v>41</v>
      </c>
      <c r="C73" s="24"/>
      <c r="D73" s="24"/>
      <c r="E73" s="24"/>
      <c r="F73" s="41"/>
      <c r="G73" s="37"/>
      <c r="H73" s="26"/>
      <c r="I73" s="38"/>
      <c r="J73" s="25"/>
      <c r="K73" s="29"/>
    </row>
    <row r="74" spans="1:257" x14ac:dyDescent="0.15">
      <c r="A74" s="45"/>
      <c r="B74" s="119"/>
      <c r="C74" s="98">
        <v>46213</v>
      </c>
      <c r="D74" s="112" t="s">
        <v>73</v>
      </c>
      <c r="E74" s="31"/>
      <c r="F74" s="113" t="s">
        <v>10</v>
      </c>
      <c r="G74" s="32">
        <v>1</v>
      </c>
      <c r="H74" s="113"/>
      <c r="I74" s="33">
        <v>1</v>
      </c>
      <c r="J74" s="25">
        <f>E74*G74*I74</f>
        <v>0</v>
      </c>
      <c r="K74" s="29"/>
    </row>
    <row r="75" spans="1:257" x14ac:dyDescent="0.15">
      <c r="A75" s="44"/>
      <c r="B75" s="114"/>
      <c r="C75" s="114"/>
      <c r="D75" s="112"/>
      <c r="E75" s="112"/>
      <c r="F75" s="113"/>
      <c r="G75" s="32"/>
      <c r="H75" s="113"/>
      <c r="I75" s="33"/>
      <c r="J75" s="25"/>
      <c r="K75" s="46"/>
    </row>
    <row r="76" spans="1:257" x14ac:dyDescent="0.15">
      <c r="A76" s="102" t="s">
        <v>86</v>
      </c>
      <c r="B76" s="24"/>
      <c r="C76" s="101"/>
      <c r="D76" s="24"/>
      <c r="E76" s="25"/>
      <c r="F76" s="41"/>
      <c r="G76" s="37"/>
      <c r="H76" s="26"/>
      <c r="I76" s="33"/>
      <c r="J76" s="25"/>
      <c r="K76" s="46"/>
    </row>
    <row r="77" spans="1:257" x14ac:dyDescent="0.15">
      <c r="A77" s="45"/>
      <c r="B77" s="30" t="s">
        <v>16</v>
      </c>
      <c r="C77" s="22"/>
      <c r="D77" s="132"/>
      <c r="E77" s="36"/>
      <c r="F77" s="26"/>
      <c r="G77" s="37"/>
      <c r="H77" s="26"/>
      <c r="I77" s="40"/>
      <c r="J77" s="25"/>
      <c r="K77" s="49"/>
    </row>
    <row r="78" spans="1:257" x14ac:dyDescent="0.15">
      <c r="A78" s="45"/>
      <c r="B78" s="97"/>
      <c r="C78" s="98">
        <v>45861</v>
      </c>
      <c r="D78" s="24" t="s">
        <v>17</v>
      </c>
      <c r="E78" s="94">
        <f>ROUNDDOWN(10950*100/110,0)</f>
        <v>9954</v>
      </c>
      <c r="F78" s="26" t="s">
        <v>10</v>
      </c>
      <c r="G78" s="37">
        <v>38</v>
      </c>
      <c r="H78" s="26" t="s">
        <v>10</v>
      </c>
      <c r="I78" s="38">
        <v>1</v>
      </c>
      <c r="J78" s="95">
        <f>E78*G78*I78</f>
        <v>378252</v>
      </c>
      <c r="K78" s="29" t="s">
        <v>34</v>
      </c>
      <c r="L78" s="34"/>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35"/>
      <c r="DF78" s="35"/>
      <c r="DG78" s="35"/>
      <c r="DH78" s="35"/>
      <c r="DI78" s="35"/>
      <c r="DJ78" s="35"/>
      <c r="DK78" s="35"/>
      <c r="DL78" s="35"/>
      <c r="DM78" s="35"/>
      <c r="DN78" s="35"/>
      <c r="DO78" s="35"/>
      <c r="DP78" s="35"/>
      <c r="DQ78" s="35"/>
      <c r="DR78" s="35"/>
      <c r="DS78" s="35"/>
      <c r="DT78" s="35"/>
      <c r="DU78" s="35"/>
      <c r="DV78" s="35"/>
      <c r="DW78" s="35"/>
      <c r="DX78" s="35"/>
      <c r="DY78" s="35"/>
      <c r="DZ78" s="35"/>
      <c r="EA78" s="35"/>
      <c r="EB78" s="35"/>
      <c r="EC78" s="35"/>
      <c r="ED78" s="35"/>
      <c r="EE78" s="35"/>
      <c r="EF78" s="35"/>
      <c r="EG78" s="35"/>
      <c r="EH78" s="35"/>
      <c r="EI78" s="35"/>
      <c r="EJ78" s="35"/>
      <c r="EK78" s="35"/>
      <c r="EL78" s="35"/>
      <c r="EM78" s="35"/>
      <c r="EN78" s="35"/>
      <c r="EO78" s="35"/>
      <c r="EP78" s="35"/>
      <c r="EQ78" s="35"/>
      <c r="ER78" s="35"/>
      <c r="ES78" s="35"/>
      <c r="ET78" s="35"/>
      <c r="EU78" s="35"/>
      <c r="EV78" s="35"/>
      <c r="EW78" s="35"/>
      <c r="EX78" s="35"/>
      <c r="EY78" s="35"/>
      <c r="EZ78" s="35"/>
      <c r="FA78" s="35"/>
      <c r="FB78" s="35"/>
      <c r="FC78" s="35"/>
      <c r="FD78" s="35"/>
      <c r="FE78" s="35"/>
      <c r="FF78" s="35"/>
      <c r="FG78" s="35"/>
      <c r="FH78" s="35"/>
      <c r="FI78" s="35"/>
      <c r="FJ78" s="35"/>
      <c r="FK78" s="35"/>
      <c r="FL78" s="35"/>
      <c r="FM78" s="35"/>
      <c r="FN78" s="35"/>
      <c r="FO78" s="35"/>
      <c r="FP78" s="35"/>
      <c r="FQ78" s="35"/>
      <c r="FR78" s="35"/>
      <c r="FS78" s="35"/>
      <c r="FT78" s="35"/>
      <c r="FU78" s="35"/>
      <c r="FV78" s="35"/>
      <c r="FW78" s="35"/>
      <c r="FX78" s="35"/>
      <c r="FY78" s="35"/>
      <c r="FZ78" s="35"/>
      <c r="GA78" s="35"/>
      <c r="GB78" s="35"/>
      <c r="GC78" s="35"/>
      <c r="GD78" s="35"/>
      <c r="GE78" s="35"/>
      <c r="GF78" s="35"/>
      <c r="GG78" s="35"/>
      <c r="GH78" s="35"/>
      <c r="GI78" s="35"/>
      <c r="GJ78" s="35"/>
      <c r="GK78" s="35"/>
      <c r="GL78" s="35"/>
      <c r="GM78" s="35"/>
      <c r="GN78" s="35"/>
      <c r="GO78" s="35"/>
      <c r="GP78" s="35"/>
      <c r="GQ78" s="35"/>
      <c r="GR78" s="35"/>
      <c r="GS78" s="35"/>
      <c r="GT78" s="35"/>
      <c r="GU78" s="35"/>
      <c r="GV78" s="35"/>
      <c r="GW78" s="35"/>
      <c r="GX78" s="35"/>
      <c r="GY78" s="35"/>
      <c r="GZ78" s="35"/>
      <c r="HA78" s="35"/>
      <c r="HB78" s="35"/>
      <c r="HC78" s="35"/>
      <c r="HD78" s="35"/>
      <c r="HE78" s="35"/>
      <c r="HF78" s="35"/>
      <c r="HG78" s="35"/>
      <c r="HH78" s="35"/>
      <c r="HI78" s="35"/>
      <c r="HJ78" s="35"/>
      <c r="HK78" s="35"/>
      <c r="HL78" s="35"/>
      <c r="HM78" s="35"/>
      <c r="HN78" s="35"/>
      <c r="HO78" s="35"/>
      <c r="HP78" s="35"/>
      <c r="HQ78" s="35"/>
      <c r="HR78" s="35"/>
      <c r="HS78" s="35"/>
      <c r="HT78" s="35"/>
      <c r="HU78" s="35"/>
      <c r="HV78" s="35"/>
      <c r="HW78" s="35"/>
      <c r="HX78" s="35"/>
      <c r="HY78" s="35"/>
      <c r="HZ78" s="35"/>
      <c r="IA78" s="35"/>
      <c r="IB78" s="35"/>
      <c r="IC78" s="35"/>
      <c r="ID78" s="35"/>
      <c r="IE78" s="35"/>
      <c r="IF78" s="35"/>
      <c r="IG78" s="35"/>
      <c r="IH78" s="35"/>
      <c r="II78" s="35"/>
      <c r="IJ78" s="35"/>
      <c r="IK78" s="35"/>
      <c r="IL78" s="35"/>
      <c r="IM78" s="35"/>
      <c r="IN78" s="35"/>
      <c r="IO78" s="35"/>
      <c r="IP78" s="35"/>
      <c r="IQ78" s="35"/>
      <c r="IR78" s="35"/>
      <c r="IS78" s="35"/>
      <c r="IT78" s="35"/>
      <c r="IU78" s="35"/>
      <c r="IV78" s="35"/>
    </row>
    <row r="79" spans="1:257" x14ac:dyDescent="0.15">
      <c r="A79" s="45"/>
      <c r="B79" s="97"/>
      <c r="C79" s="98">
        <v>45862</v>
      </c>
      <c r="D79" s="24" t="s">
        <v>19</v>
      </c>
      <c r="E79" s="94">
        <f>ROUNDDOWN((4510+4260)*100/110,0)</f>
        <v>7972</v>
      </c>
      <c r="F79" s="26" t="s">
        <v>10</v>
      </c>
      <c r="G79" s="37">
        <v>38</v>
      </c>
      <c r="H79" s="26" t="s">
        <v>10</v>
      </c>
      <c r="I79" s="38">
        <v>1</v>
      </c>
      <c r="J79" s="95">
        <f t="shared" ref="J79" si="5">E79*G79*I79</f>
        <v>302936</v>
      </c>
      <c r="K79" s="29" t="s">
        <v>34</v>
      </c>
      <c r="L79" s="34"/>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35"/>
      <c r="GB79" s="35"/>
      <c r="GC79" s="35"/>
      <c r="GD79" s="35"/>
      <c r="GE79" s="35"/>
      <c r="GF79" s="35"/>
      <c r="GG79" s="35"/>
      <c r="GH79" s="35"/>
      <c r="GI79" s="35"/>
      <c r="GJ79" s="35"/>
      <c r="GK79" s="35"/>
      <c r="GL79" s="35"/>
      <c r="GM79" s="35"/>
      <c r="GN79" s="35"/>
      <c r="GO79" s="35"/>
      <c r="GP79" s="35"/>
      <c r="GQ79" s="35"/>
      <c r="GR79" s="35"/>
      <c r="GS79" s="35"/>
      <c r="GT79" s="35"/>
      <c r="GU79" s="35"/>
      <c r="GV79" s="35"/>
      <c r="GW79" s="35"/>
      <c r="GX79" s="35"/>
      <c r="GY79" s="35"/>
      <c r="GZ79" s="35"/>
      <c r="HA79" s="35"/>
      <c r="HB79" s="35"/>
      <c r="HC79" s="35"/>
      <c r="HD79" s="35"/>
      <c r="HE79" s="35"/>
      <c r="HF79" s="35"/>
      <c r="HG79" s="35"/>
      <c r="HH79" s="35"/>
      <c r="HI79" s="35"/>
      <c r="HJ79" s="35"/>
      <c r="HK79" s="35"/>
      <c r="HL79" s="35"/>
      <c r="HM79" s="35"/>
      <c r="HN79" s="35"/>
      <c r="HO79" s="35"/>
      <c r="HP79" s="35"/>
      <c r="HQ79" s="35"/>
      <c r="HR79" s="35"/>
      <c r="HS79" s="35"/>
      <c r="HT79" s="35"/>
      <c r="HU79" s="35"/>
      <c r="HV79" s="35"/>
      <c r="HW79" s="35"/>
      <c r="HX79" s="35"/>
      <c r="HY79" s="35"/>
      <c r="HZ79" s="35"/>
      <c r="IA79" s="35"/>
      <c r="IB79" s="35"/>
      <c r="IC79" s="35"/>
      <c r="ID79" s="35"/>
      <c r="IE79" s="35"/>
      <c r="IF79" s="35"/>
      <c r="IG79" s="35"/>
      <c r="IH79" s="35"/>
      <c r="II79" s="35"/>
      <c r="IJ79" s="35"/>
      <c r="IK79" s="35"/>
      <c r="IL79" s="35"/>
      <c r="IM79" s="35"/>
      <c r="IN79" s="35"/>
      <c r="IO79" s="35"/>
      <c r="IP79" s="35"/>
      <c r="IQ79" s="35"/>
      <c r="IR79" s="35"/>
      <c r="IS79" s="35"/>
      <c r="IT79" s="35"/>
      <c r="IU79" s="35"/>
      <c r="IV79" s="35"/>
    </row>
    <row r="80" spans="1:257" x14ac:dyDescent="0.15">
      <c r="A80" s="45"/>
      <c r="B80" s="97"/>
      <c r="C80" s="98">
        <v>45861</v>
      </c>
      <c r="D80" s="24" t="s">
        <v>20</v>
      </c>
      <c r="E80" s="31"/>
      <c r="F80" s="26" t="s">
        <v>10</v>
      </c>
      <c r="G80" s="32">
        <v>1</v>
      </c>
      <c r="H80" s="26" t="s">
        <v>10</v>
      </c>
      <c r="I80" s="33">
        <v>1</v>
      </c>
      <c r="J80" s="25">
        <f>E80*G80*I80</f>
        <v>0</v>
      </c>
      <c r="K80" s="29"/>
      <c r="L80" s="47"/>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48"/>
      <c r="EQ80" s="48"/>
      <c r="ER80" s="48"/>
      <c r="ES80" s="48"/>
      <c r="ET80" s="48"/>
      <c r="EU80" s="48"/>
      <c r="EV80" s="48"/>
      <c r="EW80" s="48"/>
      <c r="EX80" s="48"/>
      <c r="EY80" s="48"/>
      <c r="EZ80" s="48"/>
      <c r="FA80" s="48"/>
      <c r="FB80" s="48"/>
      <c r="FC80" s="48"/>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48"/>
      <c r="HI80" s="48"/>
      <c r="HJ80" s="48"/>
      <c r="HK80" s="48"/>
      <c r="HL80" s="48"/>
      <c r="HM80" s="48"/>
      <c r="HN80" s="48"/>
      <c r="HO80" s="48"/>
      <c r="HP80" s="48"/>
      <c r="HQ80" s="48"/>
      <c r="HR80" s="48"/>
      <c r="HS80" s="48"/>
      <c r="HT80" s="48"/>
      <c r="HU80" s="48"/>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row>
    <row r="81" spans="1:11" x14ac:dyDescent="0.15">
      <c r="A81" s="45"/>
      <c r="B81" s="97"/>
      <c r="C81" s="98">
        <v>45861</v>
      </c>
      <c r="D81" s="24" t="s">
        <v>21</v>
      </c>
      <c r="E81" s="31"/>
      <c r="F81" s="26" t="s">
        <v>10</v>
      </c>
      <c r="G81" s="32">
        <v>1</v>
      </c>
      <c r="H81" s="26" t="s">
        <v>10</v>
      </c>
      <c r="I81" s="33">
        <v>1</v>
      </c>
      <c r="J81" s="25">
        <f t="shared" ref="J81:J95" si="6">E81*G81*I81</f>
        <v>0</v>
      </c>
      <c r="K81" s="29"/>
    </row>
    <row r="82" spans="1:11" x14ac:dyDescent="0.15">
      <c r="A82" s="45"/>
      <c r="B82" s="97"/>
      <c r="C82" s="98">
        <v>45862</v>
      </c>
      <c r="D82" s="24" t="s">
        <v>60</v>
      </c>
      <c r="E82" s="31"/>
      <c r="F82" s="26" t="s">
        <v>10</v>
      </c>
      <c r="G82" s="32">
        <v>1</v>
      </c>
      <c r="H82" s="26" t="s">
        <v>10</v>
      </c>
      <c r="I82" s="33">
        <v>1</v>
      </c>
      <c r="J82" s="25">
        <f t="shared" si="6"/>
        <v>0</v>
      </c>
      <c r="K82" s="29"/>
    </row>
    <row r="83" spans="1:11" x14ac:dyDescent="0.15">
      <c r="A83" s="45"/>
      <c r="B83" s="97"/>
      <c r="C83" s="98">
        <v>45863</v>
      </c>
      <c r="D83" s="24" t="s">
        <v>23</v>
      </c>
      <c r="E83" s="31"/>
      <c r="F83" s="26" t="s">
        <v>10</v>
      </c>
      <c r="G83" s="32">
        <v>1</v>
      </c>
      <c r="H83" s="26" t="s">
        <v>10</v>
      </c>
      <c r="I83" s="33">
        <v>1</v>
      </c>
      <c r="J83" s="25">
        <f t="shared" si="6"/>
        <v>0</v>
      </c>
      <c r="K83" s="29"/>
    </row>
    <row r="84" spans="1:11" x14ac:dyDescent="0.15">
      <c r="A84" s="23"/>
      <c r="B84" s="97"/>
      <c r="C84" s="98">
        <v>45861</v>
      </c>
      <c r="D84" s="24" t="s">
        <v>24</v>
      </c>
      <c r="E84" s="31"/>
      <c r="F84" s="26" t="s">
        <v>10</v>
      </c>
      <c r="G84" s="37">
        <v>35</v>
      </c>
      <c r="H84" s="26" t="s">
        <v>10</v>
      </c>
      <c r="I84" s="40">
        <v>1</v>
      </c>
      <c r="J84" s="25">
        <f t="shared" si="6"/>
        <v>0</v>
      </c>
      <c r="K84" s="29" t="s">
        <v>61</v>
      </c>
    </row>
    <row r="85" spans="1:11" x14ac:dyDescent="0.15">
      <c r="A85" s="99"/>
      <c r="B85" s="97"/>
      <c r="C85" s="98">
        <v>45861</v>
      </c>
      <c r="D85" s="24" t="s">
        <v>26</v>
      </c>
      <c r="E85" s="31"/>
      <c r="F85" s="26" t="s">
        <v>10</v>
      </c>
      <c r="G85" s="37">
        <v>3</v>
      </c>
      <c r="H85" s="26" t="s">
        <v>10</v>
      </c>
      <c r="I85" s="40">
        <v>1</v>
      </c>
      <c r="J85" s="25">
        <f t="shared" si="6"/>
        <v>0</v>
      </c>
      <c r="K85" s="29" t="s">
        <v>87</v>
      </c>
    </row>
    <row r="86" spans="1:11" x14ac:dyDescent="0.15">
      <c r="A86" s="45"/>
      <c r="B86" s="97"/>
      <c r="C86" s="98">
        <v>45862</v>
      </c>
      <c r="D86" s="24" t="s">
        <v>28</v>
      </c>
      <c r="E86" s="31"/>
      <c r="F86" s="26" t="s">
        <v>10</v>
      </c>
      <c r="G86" s="37">
        <v>38</v>
      </c>
      <c r="H86" s="26" t="s">
        <v>10</v>
      </c>
      <c r="I86" s="40">
        <v>1</v>
      </c>
      <c r="J86" s="25">
        <f t="shared" si="6"/>
        <v>0</v>
      </c>
      <c r="K86" s="29" t="s">
        <v>88</v>
      </c>
    </row>
    <row r="87" spans="1:11" x14ac:dyDescent="0.15">
      <c r="A87" s="45"/>
      <c r="B87" s="97"/>
      <c r="C87" s="98">
        <v>45861</v>
      </c>
      <c r="D87" s="24" t="s">
        <v>29</v>
      </c>
      <c r="E87" s="31"/>
      <c r="F87" s="26" t="s">
        <v>10</v>
      </c>
      <c r="G87" s="37">
        <v>1</v>
      </c>
      <c r="H87" s="26" t="s">
        <v>10</v>
      </c>
      <c r="I87" s="33">
        <v>1</v>
      </c>
      <c r="J87" s="25">
        <f t="shared" si="6"/>
        <v>0</v>
      </c>
      <c r="K87" s="29"/>
    </row>
    <row r="88" spans="1:11" x14ac:dyDescent="0.15">
      <c r="A88" s="45"/>
      <c r="B88" s="97"/>
      <c r="C88" s="98">
        <v>45862</v>
      </c>
      <c r="D88" s="24" t="s">
        <v>30</v>
      </c>
      <c r="E88" s="31"/>
      <c r="F88" s="26" t="s">
        <v>10</v>
      </c>
      <c r="G88" s="37">
        <v>1</v>
      </c>
      <c r="H88" s="26" t="s">
        <v>10</v>
      </c>
      <c r="I88" s="33">
        <v>1</v>
      </c>
      <c r="J88" s="25">
        <f t="shared" si="6"/>
        <v>0</v>
      </c>
      <c r="K88" s="29"/>
    </row>
    <row r="89" spans="1:11" x14ac:dyDescent="0.15">
      <c r="A89" s="45"/>
      <c r="B89" s="97"/>
      <c r="C89" s="98">
        <v>45863</v>
      </c>
      <c r="D89" s="24" t="s">
        <v>31</v>
      </c>
      <c r="E89" s="31"/>
      <c r="F89" s="26" t="s">
        <v>10</v>
      </c>
      <c r="G89" s="37">
        <v>1</v>
      </c>
      <c r="H89" s="26" t="s">
        <v>10</v>
      </c>
      <c r="I89" s="33">
        <v>1</v>
      </c>
      <c r="J89" s="25">
        <f t="shared" si="6"/>
        <v>0</v>
      </c>
      <c r="K89" s="29"/>
    </row>
    <row r="90" spans="1:11" x14ac:dyDescent="0.15">
      <c r="A90" s="45"/>
      <c r="B90" s="97"/>
      <c r="C90" s="98">
        <v>45861</v>
      </c>
      <c r="D90" s="24" t="s">
        <v>32</v>
      </c>
      <c r="E90" s="94">
        <f>200+100+200</f>
        <v>500</v>
      </c>
      <c r="F90" s="26" t="s">
        <v>10</v>
      </c>
      <c r="G90" s="37">
        <v>38</v>
      </c>
      <c r="H90" s="26" t="s">
        <v>10</v>
      </c>
      <c r="I90" s="38">
        <v>1</v>
      </c>
      <c r="J90" s="95">
        <f t="shared" si="6"/>
        <v>19000</v>
      </c>
      <c r="K90" s="29" t="s">
        <v>81</v>
      </c>
    </row>
    <row r="91" spans="1:11" x14ac:dyDescent="0.15">
      <c r="A91" s="45"/>
      <c r="B91" s="97"/>
      <c r="C91" s="98">
        <v>45861</v>
      </c>
      <c r="D91" s="24" t="s">
        <v>33</v>
      </c>
      <c r="E91" s="94">
        <f>200+100+200</f>
        <v>500</v>
      </c>
      <c r="F91" s="26" t="s">
        <v>10</v>
      </c>
      <c r="G91" s="37">
        <v>1</v>
      </c>
      <c r="H91" s="26" t="s">
        <v>10</v>
      </c>
      <c r="I91" s="38">
        <v>1</v>
      </c>
      <c r="J91" s="95">
        <f t="shared" si="6"/>
        <v>500</v>
      </c>
      <c r="K91" s="29" t="s">
        <v>82</v>
      </c>
    </row>
    <row r="92" spans="1:11" x14ac:dyDescent="0.15">
      <c r="A92" s="45"/>
      <c r="B92" s="97"/>
      <c r="C92" s="98">
        <v>45861</v>
      </c>
      <c r="D92" s="24" t="s">
        <v>35</v>
      </c>
      <c r="E92" s="94">
        <v>300</v>
      </c>
      <c r="F92" s="26" t="s">
        <v>10</v>
      </c>
      <c r="G92" s="37">
        <v>38</v>
      </c>
      <c r="H92" s="26" t="s">
        <v>10</v>
      </c>
      <c r="I92" s="33">
        <v>1</v>
      </c>
      <c r="J92" s="95">
        <f t="shared" si="6"/>
        <v>11400</v>
      </c>
      <c r="K92" s="29" t="s">
        <v>18</v>
      </c>
    </row>
    <row r="93" spans="1:11" x14ac:dyDescent="0.15">
      <c r="A93" s="45"/>
      <c r="B93" s="97"/>
      <c r="C93" s="98">
        <v>45861</v>
      </c>
      <c r="D93" s="24" t="s">
        <v>36</v>
      </c>
      <c r="E93" s="94">
        <v>300</v>
      </c>
      <c r="F93" s="26" t="s">
        <v>10</v>
      </c>
      <c r="G93" s="37">
        <v>1</v>
      </c>
      <c r="H93" s="26" t="s">
        <v>10</v>
      </c>
      <c r="I93" s="33">
        <v>1</v>
      </c>
      <c r="J93" s="95">
        <f t="shared" si="6"/>
        <v>300</v>
      </c>
      <c r="K93" s="29" t="s">
        <v>34</v>
      </c>
    </row>
    <row r="94" spans="1:11" x14ac:dyDescent="0.15">
      <c r="A94" s="45"/>
      <c r="B94" s="97"/>
      <c r="C94" s="98">
        <v>45862</v>
      </c>
      <c r="D94" s="24" t="s">
        <v>37</v>
      </c>
      <c r="E94" s="94">
        <v>160</v>
      </c>
      <c r="F94" s="26" t="s">
        <v>10</v>
      </c>
      <c r="G94" s="37">
        <v>38</v>
      </c>
      <c r="H94" s="26" t="s">
        <v>10</v>
      </c>
      <c r="I94" s="33">
        <v>1</v>
      </c>
      <c r="J94" s="95">
        <f t="shared" si="6"/>
        <v>6080</v>
      </c>
      <c r="K94" s="29" t="s">
        <v>18</v>
      </c>
    </row>
    <row r="95" spans="1:11" x14ac:dyDescent="0.15">
      <c r="A95" s="45"/>
      <c r="B95" s="97"/>
      <c r="C95" s="98">
        <v>45862</v>
      </c>
      <c r="D95" s="24" t="s">
        <v>38</v>
      </c>
      <c r="E95" s="94">
        <v>160</v>
      </c>
      <c r="F95" s="26" t="s">
        <v>10</v>
      </c>
      <c r="G95" s="37">
        <v>1</v>
      </c>
      <c r="H95" s="26" t="s">
        <v>10</v>
      </c>
      <c r="I95" s="33">
        <v>1</v>
      </c>
      <c r="J95" s="95">
        <f t="shared" si="6"/>
        <v>160</v>
      </c>
      <c r="K95" s="29" t="s">
        <v>34</v>
      </c>
    </row>
    <row r="96" spans="1:11" x14ac:dyDescent="0.15">
      <c r="A96" s="45"/>
      <c r="B96" s="97"/>
      <c r="C96" s="98">
        <v>45863</v>
      </c>
      <c r="D96" s="24" t="s">
        <v>39</v>
      </c>
      <c r="E96" s="94">
        <v>800</v>
      </c>
      <c r="F96" s="26" t="s">
        <v>10</v>
      </c>
      <c r="G96" s="37">
        <v>38</v>
      </c>
      <c r="H96" s="26" t="s">
        <v>10</v>
      </c>
      <c r="I96" s="33">
        <v>1</v>
      </c>
      <c r="J96" s="95">
        <f>E96*G96*I96</f>
        <v>30400</v>
      </c>
      <c r="K96" s="29" t="s">
        <v>18</v>
      </c>
    </row>
    <row r="97" spans="1:12" x14ac:dyDescent="0.15">
      <c r="A97" s="45"/>
      <c r="B97" s="97"/>
      <c r="C97" s="98">
        <v>45863</v>
      </c>
      <c r="D97" s="24" t="s">
        <v>62</v>
      </c>
      <c r="E97" s="94">
        <v>800</v>
      </c>
      <c r="F97" s="26" t="s">
        <v>10</v>
      </c>
      <c r="G97" s="37">
        <v>1</v>
      </c>
      <c r="H97" s="26" t="s">
        <v>10</v>
      </c>
      <c r="I97" s="33">
        <v>1</v>
      </c>
      <c r="J97" s="95">
        <f>E97*G97*I97</f>
        <v>800</v>
      </c>
      <c r="K97" s="29" t="s">
        <v>34</v>
      </c>
    </row>
    <row r="98" spans="1:12" x14ac:dyDescent="0.15">
      <c r="A98" s="45"/>
      <c r="B98" s="24"/>
      <c r="C98" s="24"/>
      <c r="D98" s="24"/>
      <c r="E98" s="36"/>
      <c r="F98" s="26"/>
      <c r="G98" s="37"/>
      <c r="H98" s="26"/>
      <c r="I98" s="40"/>
      <c r="J98" s="25"/>
      <c r="K98" s="49"/>
    </row>
    <row r="99" spans="1:12" x14ac:dyDescent="0.15">
      <c r="A99" s="44"/>
      <c r="B99" s="30" t="s">
        <v>41</v>
      </c>
      <c r="C99" s="24"/>
      <c r="D99" s="24"/>
      <c r="E99" s="24"/>
      <c r="F99" s="41"/>
      <c r="G99" s="37"/>
      <c r="H99" s="26"/>
      <c r="I99" s="38"/>
      <c r="J99" s="25"/>
      <c r="K99" s="29"/>
    </row>
    <row r="100" spans="1:12" x14ac:dyDescent="0.15">
      <c r="A100" s="45"/>
      <c r="B100" s="111"/>
      <c r="C100" s="98">
        <v>46219</v>
      </c>
      <c r="D100" s="112" t="s">
        <v>89</v>
      </c>
      <c r="E100" s="31"/>
      <c r="F100" s="113" t="s">
        <v>10</v>
      </c>
      <c r="G100" s="32">
        <v>1</v>
      </c>
      <c r="H100" s="26" t="s">
        <v>10</v>
      </c>
      <c r="I100" s="33">
        <v>1</v>
      </c>
      <c r="J100" s="25">
        <f>E100*G100*I100</f>
        <v>0</v>
      </c>
      <c r="K100" s="29"/>
    </row>
    <row r="101" spans="1:12" x14ac:dyDescent="0.15">
      <c r="A101" s="45"/>
      <c r="B101" s="103"/>
      <c r="C101" s="104">
        <v>46234</v>
      </c>
      <c r="D101" s="105" t="s">
        <v>63</v>
      </c>
      <c r="E101" s="106"/>
      <c r="F101" s="107" t="s">
        <v>10</v>
      </c>
      <c r="G101" s="108">
        <v>1</v>
      </c>
      <c r="H101" s="107" t="s">
        <v>10</v>
      </c>
      <c r="I101" s="109">
        <v>1</v>
      </c>
      <c r="J101" s="110">
        <f>E101*G101*I101</f>
        <v>0</v>
      </c>
      <c r="K101" s="65"/>
    </row>
    <row r="102" spans="1:12" x14ac:dyDescent="0.15">
      <c r="A102" s="44"/>
      <c r="B102" s="101"/>
      <c r="C102" s="114"/>
      <c r="D102" s="101"/>
      <c r="E102" s="118"/>
      <c r="F102" s="115"/>
      <c r="G102" s="116"/>
      <c r="H102" s="115"/>
      <c r="I102" s="117"/>
      <c r="J102" s="118"/>
      <c r="K102" s="65"/>
    </row>
    <row r="103" spans="1:12" x14ac:dyDescent="0.15">
      <c r="A103" s="44"/>
      <c r="B103" s="101"/>
      <c r="C103" s="114"/>
      <c r="D103" s="101"/>
      <c r="E103" s="118"/>
      <c r="F103" s="115"/>
      <c r="G103" s="116"/>
      <c r="H103" s="115"/>
      <c r="I103" s="117"/>
      <c r="J103" s="118"/>
      <c r="K103" s="65"/>
    </row>
    <row r="104" spans="1:12" ht="15" thickBot="1" x14ac:dyDescent="0.2">
      <c r="A104" s="44"/>
      <c r="B104" s="101"/>
      <c r="C104" s="114"/>
      <c r="D104" s="101"/>
      <c r="E104" s="118"/>
      <c r="F104" s="115"/>
      <c r="G104" s="116"/>
      <c r="H104" s="115"/>
      <c r="I104" s="117"/>
      <c r="J104" s="118"/>
      <c r="K104" s="65"/>
    </row>
    <row r="105" spans="1:12" ht="15" thickBot="1" x14ac:dyDescent="0.2">
      <c r="A105" s="52"/>
      <c r="B105" s="53"/>
      <c r="C105" s="53"/>
      <c r="D105" s="54" t="s">
        <v>64</v>
      </c>
      <c r="E105" s="55"/>
      <c r="F105" s="56"/>
      <c r="G105" s="57"/>
      <c r="H105" s="56"/>
      <c r="I105" s="57"/>
      <c r="J105" s="58">
        <f>SUM(J10:J101)</f>
        <v>2716766</v>
      </c>
      <c r="K105" s="59"/>
    </row>
    <row r="106" spans="1:12" ht="15" thickBot="1" x14ac:dyDescent="0.2">
      <c r="A106" s="60"/>
      <c r="B106" s="132"/>
      <c r="C106" s="132"/>
      <c r="D106" s="132"/>
      <c r="E106" s="61"/>
      <c r="F106" s="62"/>
      <c r="H106" s="62"/>
      <c r="K106" s="65"/>
    </row>
    <row r="107" spans="1:12" x14ac:dyDescent="0.15">
      <c r="A107" s="66" t="s">
        <v>65</v>
      </c>
      <c r="B107" s="67"/>
      <c r="C107" s="67"/>
      <c r="D107" s="67"/>
      <c r="E107" s="68"/>
      <c r="F107" s="67"/>
      <c r="G107" s="69"/>
      <c r="H107" s="67"/>
      <c r="I107" s="69"/>
      <c r="J107" s="70"/>
      <c r="K107" s="73"/>
      <c r="L107" s="74"/>
    </row>
    <row r="108" spans="1:12" x14ac:dyDescent="0.15">
      <c r="A108" s="75" t="s">
        <v>66</v>
      </c>
      <c r="B108" s="76"/>
      <c r="C108" s="76"/>
      <c r="D108" s="76"/>
      <c r="E108" s="77">
        <f>J105</f>
        <v>2716766</v>
      </c>
      <c r="F108" s="78" t="s">
        <v>10</v>
      </c>
      <c r="G108" s="131"/>
      <c r="H108" s="78" t="s">
        <v>67</v>
      </c>
      <c r="I108" s="79"/>
      <c r="J108" s="80">
        <f>ROUNDDOWN(E108*G108,0)</f>
        <v>0</v>
      </c>
      <c r="K108" s="81"/>
      <c r="L108" s="82"/>
    </row>
    <row r="109" spans="1:12" ht="15" thickBot="1" x14ac:dyDescent="0.2">
      <c r="A109" s="83"/>
      <c r="B109" s="84"/>
      <c r="C109" s="84"/>
      <c r="D109" s="84"/>
      <c r="E109" s="85"/>
      <c r="F109" s="86"/>
      <c r="G109" s="87"/>
      <c r="H109" s="86"/>
      <c r="I109" s="87"/>
      <c r="J109" s="88"/>
      <c r="K109" s="89"/>
    </row>
    <row r="110" spans="1:12" ht="15" thickBot="1" x14ac:dyDescent="0.2">
      <c r="A110" s="52"/>
      <c r="B110" s="53"/>
      <c r="C110" s="53"/>
      <c r="D110" s="54" t="s">
        <v>68</v>
      </c>
      <c r="E110" s="71"/>
      <c r="F110" s="53"/>
      <c r="G110" s="57"/>
      <c r="H110" s="53"/>
      <c r="I110" s="57"/>
      <c r="J110" s="58">
        <f>J108</f>
        <v>0</v>
      </c>
      <c r="K110" s="90"/>
    </row>
    <row r="111" spans="1:12" x14ac:dyDescent="0.15">
      <c r="A111" s="60"/>
      <c r="B111" s="132"/>
      <c r="C111" s="132"/>
      <c r="D111" s="132"/>
      <c r="E111" s="72"/>
      <c r="F111" s="132"/>
      <c r="H111" s="132"/>
      <c r="K111" s="91"/>
    </row>
    <row r="112" spans="1:12" x14ac:dyDescent="0.15">
      <c r="A112" s="60"/>
      <c r="B112" s="132"/>
      <c r="C112" s="132"/>
      <c r="D112" s="132"/>
      <c r="E112" s="72"/>
      <c r="F112" s="132"/>
      <c r="H112" s="132"/>
      <c r="K112" s="91"/>
    </row>
    <row r="113" spans="1:257" ht="55.5" customHeight="1" thickBot="1" x14ac:dyDescent="0.2">
      <c r="A113" s="143" t="s">
        <v>69</v>
      </c>
      <c r="B113" s="144"/>
      <c r="C113" s="144"/>
      <c r="D113" s="144"/>
      <c r="E113" s="144"/>
      <c r="F113" s="144"/>
      <c r="G113" s="144"/>
      <c r="H113" s="145"/>
      <c r="I113" s="145"/>
      <c r="J113" s="146">
        <f>J105+J110</f>
        <v>2716766</v>
      </c>
      <c r="K113" s="147"/>
      <c r="L113" s="92"/>
    </row>
    <row r="114" spans="1:257" ht="12.95" customHeight="1" x14ac:dyDescent="0.15">
      <c r="A114" s="60"/>
      <c r="E114" s="72"/>
      <c r="F114" s="3"/>
      <c r="K114" s="91"/>
    </row>
    <row r="115" spans="1:257" s="28" customFormat="1" ht="51.75" customHeight="1" x14ac:dyDescent="0.15">
      <c r="A115" s="3"/>
      <c r="B115" s="3"/>
      <c r="C115" s="134" t="s">
        <v>70</v>
      </c>
      <c r="D115" s="135"/>
      <c r="E115" s="135"/>
      <c r="F115" s="135"/>
      <c r="G115" s="135"/>
      <c r="H115" s="135"/>
      <c r="I115" s="135"/>
      <c r="J115" s="135"/>
      <c r="K115" s="135"/>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c r="FP115" s="22"/>
      <c r="FQ115" s="22"/>
      <c r="FR115" s="22"/>
      <c r="FS115" s="22"/>
      <c r="FT115" s="22"/>
      <c r="FU115" s="22"/>
      <c r="FV115" s="22"/>
      <c r="FW115" s="22"/>
      <c r="FX115" s="22"/>
      <c r="FY115" s="22"/>
      <c r="FZ115" s="22"/>
      <c r="GA115" s="22"/>
      <c r="GB115" s="22"/>
      <c r="GC115" s="22"/>
      <c r="GD115" s="22"/>
      <c r="GE115" s="22"/>
      <c r="GF115" s="22"/>
      <c r="GG115" s="22"/>
      <c r="GH115" s="22"/>
      <c r="GI115" s="22"/>
      <c r="GJ115" s="22"/>
      <c r="GK115" s="22"/>
      <c r="GL115" s="22"/>
      <c r="GM115" s="22"/>
      <c r="GN115" s="22"/>
      <c r="GO115" s="22"/>
      <c r="GP115" s="22"/>
      <c r="GQ115" s="22"/>
      <c r="GR115" s="22"/>
      <c r="GS115" s="22"/>
      <c r="GT115" s="22"/>
      <c r="GU115" s="22"/>
      <c r="GV115" s="22"/>
      <c r="GW115" s="22"/>
      <c r="GX115" s="22"/>
      <c r="GY115" s="22"/>
      <c r="GZ115" s="22"/>
      <c r="HA115" s="22"/>
      <c r="HB115" s="22"/>
      <c r="HC115" s="22"/>
      <c r="HD115" s="22"/>
      <c r="HE115" s="22"/>
      <c r="HF115" s="22"/>
      <c r="HG115" s="22"/>
      <c r="HH115" s="22"/>
      <c r="HI115" s="22"/>
      <c r="HJ115" s="22"/>
      <c r="HK115" s="22"/>
      <c r="HL115" s="22"/>
      <c r="HM115" s="22"/>
      <c r="HN115" s="22"/>
      <c r="HO115" s="22"/>
      <c r="HP115" s="22"/>
      <c r="HQ115" s="22"/>
      <c r="HR115" s="22"/>
      <c r="HS115" s="22"/>
      <c r="HT115" s="22"/>
      <c r="HU115" s="22"/>
      <c r="HV115" s="22"/>
      <c r="HW115" s="22"/>
      <c r="HX115" s="22"/>
      <c r="HY115" s="22"/>
      <c r="HZ115" s="22"/>
      <c r="IA115" s="22"/>
      <c r="IB115" s="22"/>
      <c r="IC115" s="22"/>
      <c r="ID115" s="22"/>
      <c r="IE115" s="22"/>
      <c r="IF115" s="22"/>
      <c r="IG115" s="22"/>
      <c r="IH115" s="22"/>
      <c r="II115" s="22"/>
      <c r="IJ115" s="22"/>
      <c r="IK115" s="22"/>
      <c r="IL115" s="22"/>
      <c r="IM115" s="22"/>
      <c r="IN115" s="22"/>
      <c r="IO115" s="22"/>
      <c r="IP115" s="22"/>
      <c r="IQ115" s="22"/>
      <c r="IR115" s="22"/>
      <c r="IS115" s="22"/>
      <c r="IT115" s="22"/>
      <c r="IU115" s="22"/>
      <c r="IV115" s="22"/>
      <c r="IW115" s="22"/>
    </row>
    <row r="116" spans="1:257" ht="53.1" customHeight="1" x14ac:dyDescent="0.15">
      <c r="C116" s="136" t="s">
        <v>71</v>
      </c>
      <c r="D116" s="137"/>
      <c r="E116" s="137"/>
      <c r="F116" s="137"/>
      <c r="G116" s="137"/>
      <c r="H116" s="137"/>
      <c r="I116" s="137"/>
      <c r="J116" s="137"/>
      <c r="K116" s="137"/>
    </row>
  </sheetData>
  <mergeCells count="6">
    <mergeCell ref="A2:K2"/>
    <mergeCell ref="C115:K115"/>
    <mergeCell ref="C116:K116"/>
    <mergeCell ref="A3:K3"/>
    <mergeCell ref="A6:D6"/>
    <mergeCell ref="A113:G113"/>
  </mergeCells>
  <phoneticPr fontId="2"/>
  <pageMargins left="0.70866141732283472" right="0.23622047244094491" top="0.19685039370078741" bottom="0.15748031496062992" header="0.59055118110236227" footer="0.31496062992125984"/>
  <pageSetup paperSize="9" scale="46" fitToHeight="0" orientation="portrait" cellComments="asDisplayed" r:id="rId1"/>
  <headerFooter differentFirst="1" scaleWithDoc="0" alignWithMargins="0">
    <oddHeader xml:space="preserve">&amp;R付属書2
</oddHeader>
    <oddFooter>&amp;R&amp;P／&amp;N</oddFooter>
  </headerFooter>
  <rowBreaks count="1" manualBreakCount="1">
    <brk id="1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65F4A287F1CE4DB043853F683F01E0" ma:contentTypeVersion="18" ma:contentTypeDescription="新しいドキュメントを作成します。" ma:contentTypeScope="" ma:versionID="ec789cd6382a5e86374ee3b6ec0fb770">
  <xsd:schema xmlns:xsd="http://www.w3.org/2001/XMLSchema" xmlns:xs="http://www.w3.org/2001/XMLSchema" xmlns:p="http://schemas.microsoft.com/office/2006/metadata/properties" xmlns:ns2="dd831380-f772-4d0a-86be-ca519d40c5a8" xmlns:ns3="2a070983-2be5-440b-9d44-73f2eb41bda2" targetNamespace="http://schemas.microsoft.com/office/2006/metadata/properties" ma:root="true" ma:fieldsID="3c00c9c7e7427222db381db544cb5d58" ns2:_="" ns3:_="">
    <xsd:import namespace="dd831380-f772-4d0a-86be-ca519d40c5a8"/>
    <xsd:import namespace="2a070983-2be5-440b-9d44-73f2eb41bda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23ce7089-66bd-4eb7-b872-ce229ea3c39e}"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070983-2be5-440b-9d44-73f2eb41bd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2a070983-2be5-440b-9d44-73f2eb41bda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4DDD3-D796-4F60-8C90-DE95F92DDDCA}"/>
</file>

<file path=customXml/itemProps2.xml><?xml version="1.0" encoding="utf-8"?>
<ds:datastoreItem xmlns:ds="http://schemas.openxmlformats.org/officeDocument/2006/customXml" ds:itemID="{8B815CC4-9A2E-4517-BBFA-ADAEF73D077C}">
  <ds:schemaRefs>
    <ds:schemaRef ds:uri="http://schemas.microsoft.com/office/2006/metadata/properties"/>
    <ds:schemaRef ds:uri="http://schemas.microsoft.com/office/infopath/2007/PartnerControls"/>
    <ds:schemaRef ds:uri="dd831380-f772-4d0a-86be-ca519d40c5a8"/>
    <ds:schemaRef ds:uri="2a070983-2be5-440b-9d44-73f2eb41bda2"/>
  </ds:schemaRefs>
</ds:datastoreItem>
</file>

<file path=customXml/itemProps3.xml><?xml version="1.0" encoding="utf-8"?>
<ds:datastoreItem xmlns:ds="http://schemas.openxmlformats.org/officeDocument/2006/customXml" ds:itemID="{04EEC657-952C-4A3A-9A95-EF95919840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別紙6-4 契約金額内訳書</vt:lpstr>
      <vt:lpstr>'別紙6-4 契約金額内訳書'!Print_Area</vt:lpstr>
      <vt:lpstr>'別紙6-4 契約金額内訳書'!Print_Titles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2025-06-18T06:58:38Z</dcterms:created>
  <dcterms:modified xsi:type="dcterms:W3CDTF">2026-01-07T11:30:35Z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0x010100F365F4A287F1CE4DB043853F683F01E0</vt:lpwstr>
  </property>
  <property fmtid="{D5CDD505-2E9C-101B-9397-08002B2CF9AE}" pid="3" name="MediaServiceImageTags">
    <vt:lpwstr/>
  </property>
</Properties>
</file>