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jpfgojp.sharepoint.com/sites/kc_1/Document/例外アクセス権/調達関連/3.役務/接遇業務委託業者入札/2026上期/01．国内（１月16日公示、２月17日入札 ）/01．入札実施決裁/0107修正/"/>
    </mc:Choice>
  </mc:AlternateContent>
  <xr:revisionPtr revIDLastSave="69" documentId="8_{31558340-BECD-4FFB-A7C0-F29638383C57}" xr6:coauthVersionLast="47" xr6:coauthVersionMax="47" xr10:uidLastSave="{26372A23-4F88-43B4-9753-359D9AAA5127}"/>
  <bookViews>
    <workbookView xWindow="-105" yWindow="0" windowWidth="14610" windowHeight="15585" xr2:uid="{2CF28A54-45A3-4777-8E09-1D12FBA28685}"/>
  </bookViews>
  <sheets>
    <sheet name="入札金額内訳書(R８上期国内接遇)" sheetId="1" r:id="rId1"/>
  </sheets>
  <definedNames>
    <definedName name="_xlnm.Print_Area" localSheetId="0">'入札金額内訳書(R８上期国内接遇)'!$A$1:$K$113</definedName>
    <definedName name="_xlnm.Print_Titles" localSheetId="0">'入札金額内訳書(R８上期国内接遇)'!$1:$4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7" i="1" l="1"/>
  <c r="E11" i="1"/>
  <c r="J11" i="1" s="1"/>
  <c r="E77" i="1"/>
  <c r="E76" i="1"/>
  <c r="E45" i="1"/>
  <c r="J45" i="1" s="1"/>
  <c r="E44" i="1"/>
  <c r="J44" i="1" s="1"/>
  <c r="E17" i="1"/>
  <c r="E18" i="1"/>
  <c r="J69" i="1"/>
  <c r="J49" i="1"/>
  <c r="E30" i="1"/>
  <c r="E29" i="1"/>
  <c r="E89" i="1"/>
  <c r="E88" i="1"/>
  <c r="J88" i="1" s="1"/>
  <c r="J76" i="1"/>
  <c r="J77" i="1"/>
  <c r="J89" i="1"/>
  <c r="J99" i="1"/>
  <c r="J98" i="1"/>
  <c r="J95" i="1"/>
  <c r="J94" i="1"/>
  <c r="J93" i="1"/>
  <c r="J92" i="1"/>
  <c r="J91" i="1"/>
  <c r="J90" i="1"/>
  <c r="J87" i="1"/>
  <c r="J86" i="1"/>
  <c r="J85" i="1"/>
  <c r="J84" i="1"/>
  <c r="J83" i="1"/>
  <c r="J82" i="1"/>
  <c r="J81" i="1"/>
  <c r="J80" i="1"/>
  <c r="J79" i="1"/>
  <c r="J78" i="1"/>
  <c r="J68" i="1"/>
  <c r="E60" i="1"/>
  <c r="J60" i="1" s="1"/>
  <c r="E59" i="1"/>
  <c r="J59" i="1" s="1"/>
  <c r="J57" i="1"/>
  <c r="J54" i="1"/>
  <c r="J72" i="1"/>
  <c r="J66" i="1"/>
  <c r="J65" i="1"/>
  <c r="J64" i="1"/>
  <c r="J63" i="1"/>
  <c r="J62" i="1"/>
  <c r="J61" i="1"/>
  <c r="J58" i="1"/>
  <c r="J56" i="1"/>
  <c r="J55" i="1"/>
  <c r="J53" i="1"/>
  <c r="J52" i="1"/>
  <c r="J51" i="1"/>
  <c r="J50" i="1"/>
  <c r="J48" i="1"/>
  <c r="J47" i="1"/>
  <c r="J46" i="1"/>
  <c r="J26" i="1"/>
  <c r="J36" i="1"/>
  <c r="J35" i="1"/>
  <c r="J12" i="1"/>
  <c r="J10" i="1"/>
  <c r="J9" i="1"/>
  <c r="J34" i="1" l="1"/>
  <c r="J32" i="1"/>
  <c r="J30" i="1"/>
  <c r="J8" i="1"/>
  <c r="J20" i="1"/>
  <c r="J21" i="1"/>
  <c r="J22" i="1"/>
  <c r="J23" i="1"/>
  <c r="J24" i="1"/>
  <c r="J31" i="1"/>
  <c r="J27" i="1"/>
  <c r="J28" i="1"/>
  <c r="J29" i="1"/>
  <c r="J33" i="1"/>
  <c r="J40" i="1" l="1"/>
  <c r="J39" i="1"/>
  <c r="J25" i="1"/>
  <c r="J19" i="1"/>
  <c r="J18" i="1"/>
  <c r="J17" i="1"/>
  <c r="J103" i="1" l="1"/>
  <c r="E106" i="1" s="1"/>
  <c r="J106" i="1" s="1"/>
  <c r="J108" i="1" s="1"/>
  <c r="J1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G106" authorId="0" shapeId="0" xr:uid="{73B72016-D7CC-4AF8-8101-75A5543CAFC9}">
      <text>
        <r>
          <rPr>
            <sz val="11"/>
            <rFont val="ＭＳ Ｐゴシック"/>
            <family val="3"/>
            <charset val="128"/>
          </rPr>
          <t>小数点第一位まで入力してください。</t>
        </r>
      </text>
    </comment>
  </commentList>
</comments>
</file>

<file path=xl/sharedStrings.xml><?xml version="1.0" encoding="utf-8"?>
<sst xmlns="http://schemas.openxmlformats.org/spreadsheetml/2006/main" count="300" uniqueCount="91">
  <si>
    <t>（単位：円）</t>
    <rPh sb="1" eb="3">
      <t>タンイ</t>
    </rPh>
    <rPh sb="4" eb="5">
      <t>エン</t>
    </rPh>
    <phoneticPr fontId="3"/>
  </si>
  <si>
    <t>業務名、対象研修事業名、経費項目等</t>
    <rPh sb="0" eb="3">
      <t>ギョウムメイ</t>
    </rPh>
    <rPh sb="4" eb="6">
      <t>タイショウ</t>
    </rPh>
    <rPh sb="6" eb="8">
      <t>ケンシュウ</t>
    </rPh>
    <rPh sb="8" eb="10">
      <t>ジギョウ</t>
    </rPh>
    <rPh sb="10" eb="11">
      <t>メイ</t>
    </rPh>
    <rPh sb="12" eb="14">
      <t>ケイヒ</t>
    </rPh>
    <rPh sb="14" eb="16">
      <t>コウモク</t>
    </rPh>
    <rPh sb="16" eb="17">
      <t>トウ</t>
    </rPh>
    <phoneticPr fontId="3"/>
  </si>
  <si>
    <t>金額</t>
    <rPh sb="0" eb="2">
      <t>キンガク</t>
    </rPh>
    <phoneticPr fontId="3"/>
  </si>
  <si>
    <t>数量</t>
    <rPh sb="0" eb="2">
      <t>スウリョウ</t>
    </rPh>
    <phoneticPr fontId="3"/>
  </si>
  <si>
    <t>泊数・回数</t>
    <rPh sb="0" eb="1">
      <t>トマリ</t>
    </rPh>
    <rPh sb="1" eb="2">
      <t>スウ</t>
    </rPh>
    <rPh sb="3" eb="5">
      <t>カイスウ</t>
    </rPh>
    <phoneticPr fontId="3"/>
  </si>
  <si>
    <t>金額</t>
    <rPh sb="0" eb="1">
      <t>キン</t>
    </rPh>
    <rPh sb="1" eb="2">
      <t>ガク</t>
    </rPh>
    <phoneticPr fontId="3"/>
  </si>
  <si>
    <t>備考</t>
    <rPh sb="0" eb="2">
      <t>ビコウ</t>
    </rPh>
    <phoneticPr fontId="3"/>
  </si>
  <si>
    <t>1．国内接遇業務</t>
    <rPh sb="2" eb="4">
      <t>コクナイ</t>
    </rPh>
    <rPh sb="4" eb="6">
      <t>セツグウ</t>
    </rPh>
    <rPh sb="6" eb="8">
      <t>ギョウム</t>
    </rPh>
    <phoneticPr fontId="3"/>
  </si>
  <si>
    <t>（１）外交官・公務員日本語研修＜DLGL&gt;</t>
    <phoneticPr fontId="3"/>
  </si>
  <si>
    <t>ア．東京研修旅行</t>
    <rPh sb="2" eb="4">
      <t>トウキョウ</t>
    </rPh>
    <rPh sb="4" eb="6">
      <t>ケンシュウ</t>
    </rPh>
    <rPh sb="6" eb="8">
      <t>リョコウ</t>
    </rPh>
    <phoneticPr fontId="3"/>
  </si>
  <si>
    <t>ホテル宿泊料（シングル1名1室）京王プレッソイン神田</t>
    <rPh sb="3" eb="6">
      <t>シュクハクリョウ</t>
    </rPh>
    <rPh sb="12" eb="13">
      <t>メイ</t>
    </rPh>
    <rPh sb="14" eb="15">
      <t>シツ</t>
    </rPh>
    <rPh sb="16" eb="18">
      <t>ケイオウ</t>
    </rPh>
    <rPh sb="24" eb="26">
      <t>カンダ</t>
    </rPh>
    <phoneticPr fontId="3"/>
  </si>
  <si>
    <t>×</t>
    <phoneticPr fontId="3"/>
  </si>
  <si>
    <t>大型バス借上料／ホテル⇔外務省</t>
    <rPh sb="0" eb="2">
      <t>オオガタ</t>
    </rPh>
    <rPh sb="4" eb="6">
      <t>カリア</t>
    </rPh>
    <rPh sb="6" eb="7">
      <t>リョウ</t>
    </rPh>
    <rPh sb="12" eb="15">
      <t>ガイムショウ</t>
    </rPh>
    <phoneticPr fontId="3"/>
  </si>
  <si>
    <t>大型バス借上料／ホテル⇒日本貿易振興機構⇒羽田空港</t>
  </si>
  <si>
    <t>国内航空券代／関西国際空港⇒羽田空港</t>
    <rPh sb="0" eb="2">
      <t>コクナイ</t>
    </rPh>
    <rPh sb="2" eb="5">
      <t>コウクウケン</t>
    </rPh>
    <rPh sb="5" eb="6">
      <t>ダイ</t>
    </rPh>
    <rPh sb="7" eb="8">
      <t>セキ</t>
    </rPh>
    <rPh sb="8" eb="9">
      <t>ニシ</t>
    </rPh>
    <rPh sb="9" eb="11">
      <t>コクサイ</t>
    </rPh>
    <rPh sb="11" eb="13">
      <t>クウコウ</t>
    </rPh>
    <rPh sb="14" eb="16">
      <t>ハネダ</t>
    </rPh>
    <rPh sb="15" eb="17">
      <t>クウコウ</t>
    </rPh>
    <phoneticPr fontId="3"/>
  </si>
  <si>
    <t>大型バス借上料／関西国際空港⇒関西国際センター</t>
    <rPh sb="0" eb="2">
      <t>オオガタ</t>
    </rPh>
    <rPh sb="4" eb="6">
      <t>カリア</t>
    </rPh>
    <rPh sb="6" eb="7">
      <t>リョウ</t>
    </rPh>
    <rPh sb="8" eb="10">
      <t>カンサイ</t>
    </rPh>
    <rPh sb="10" eb="12">
      <t>コクサイ</t>
    </rPh>
    <rPh sb="12" eb="14">
      <t>クウコウ</t>
    </rPh>
    <phoneticPr fontId="3"/>
  </si>
  <si>
    <t>（2）カウンターパート大学生研修（春）＜CP1＞</t>
    <rPh sb="17" eb="18">
      <t>ハル</t>
    </rPh>
    <phoneticPr fontId="3"/>
  </si>
  <si>
    <t>ア．広島研修旅行</t>
    <rPh sb="2" eb="4">
      <t>ヒロシマ</t>
    </rPh>
    <rPh sb="4" eb="8">
      <t>ケンシュウリョコウ</t>
    </rPh>
    <phoneticPr fontId="3"/>
  </si>
  <si>
    <t>新幹線/新大阪⇒広島</t>
    <rPh sb="4" eb="7">
      <t>シンオオサカ</t>
    </rPh>
    <rPh sb="8" eb="10">
      <t>ヒロシマ</t>
    </rPh>
    <phoneticPr fontId="3"/>
  </si>
  <si>
    <t>随行3名含む、実費精算</t>
    <rPh sb="0" eb="2">
      <t>ズイコウ</t>
    </rPh>
    <rPh sb="3" eb="4">
      <t>メイ</t>
    </rPh>
    <rPh sb="4" eb="5">
      <t>フク</t>
    </rPh>
    <rPh sb="7" eb="11">
      <t>ジッピセイサン</t>
    </rPh>
    <phoneticPr fontId="3"/>
  </si>
  <si>
    <t>新幹線/広島⇒姫路</t>
    <rPh sb="4" eb="6">
      <t>ヒロシマ</t>
    </rPh>
    <rPh sb="7" eb="9">
      <t>ヒメジ</t>
    </rPh>
    <phoneticPr fontId="3"/>
  </si>
  <si>
    <t>大型バス借上料／関西国際センター⇒新大阪</t>
    <rPh sb="0" eb="1">
      <t>ダイ</t>
    </rPh>
    <rPh sb="1" eb="2">
      <t>ガタ</t>
    </rPh>
    <rPh sb="4" eb="6">
      <t>カリア</t>
    </rPh>
    <rPh sb="6" eb="7">
      <t>リョウ</t>
    </rPh>
    <rPh sb="8" eb="10">
      <t>カンサイ</t>
    </rPh>
    <rPh sb="10" eb="12">
      <t>コクサイ</t>
    </rPh>
    <rPh sb="17" eb="20">
      <t>シンオオサカ</t>
    </rPh>
    <phoneticPr fontId="3"/>
  </si>
  <si>
    <t>大型バス借上料／JR広島駅⇒宮島口</t>
    <rPh sb="4" eb="5">
      <t>カ</t>
    </rPh>
    <rPh sb="5" eb="6">
      <t>ア</t>
    </rPh>
    <rPh sb="6" eb="7">
      <t>リョウ</t>
    </rPh>
    <rPh sb="10" eb="13">
      <t>ヒロシマエキ</t>
    </rPh>
    <rPh sb="14" eb="17">
      <t>ミヤジマグチ</t>
    </rPh>
    <phoneticPr fontId="3"/>
  </si>
  <si>
    <t>大型バス借上料／宮島口⇒平和記念公園⇒JR広島駅</t>
    <rPh sb="4" eb="5">
      <t>カ</t>
    </rPh>
    <rPh sb="5" eb="6">
      <t>ア</t>
    </rPh>
    <rPh sb="6" eb="7">
      <t>リョウ</t>
    </rPh>
    <rPh sb="8" eb="11">
      <t>ミヤジマグチ</t>
    </rPh>
    <rPh sb="12" eb="18">
      <t>ヘイワキネンコウエン</t>
    </rPh>
    <phoneticPr fontId="3"/>
  </si>
  <si>
    <t>大型バス借上料／ホテル⇒姫路城⇒三宮⇒関西国際センター</t>
    <rPh sb="4" eb="5">
      <t>カ</t>
    </rPh>
    <rPh sb="5" eb="6">
      <t>ア</t>
    </rPh>
    <rPh sb="6" eb="7">
      <t>リョウ</t>
    </rPh>
    <rPh sb="12" eb="15">
      <t>ヒメジジョウ</t>
    </rPh>
    <rPh sb="16" eb="18">
      <t>サンノミヤ</t>
    </rPh>
    <rPh sb="19" eb="21">
      <t>カンサイ</t>
    </rPh>
    <rPh sb="21" eb="23">
      <t>コクサイ</t>
    </rPh>
    <phoneticPr fontId="3"/>
  </si>
  <si>
    <t>旅館宿泊料（和室相部屋）／ホテルみや離宮</t>
    <rPh sb="0" eb="2">
      <t>リョカン</t>
    </rPh>
    <rPh sb="2" eb="5">
      <t>シュクハクリョウ</t>
    </rPh>
    <rPh sb="6" eb="8">
      <t>ワシツ</t>
    </rPh>
    <rPh sb="8" eb="11">
      <t>アイベヤ</t>
    </rPh>
    <rPh sb="18" eb="20">
      <t>リキュウ</t>
    </rPh>
    <phoneticPr fontId="3"/>
  </si>
  <si>
    <t>研修生30名</t>
    <rPh sb="0" eb="3">
      <t>ケンシュウセイ</t>
    </rPh>
    <rPh sb="5" eb="6">
      <t>メイ</t>
    </rPh>
    <phoneticPr fontId="3"/>
  </si>
  <si>
    <t>旅館宿泊料（シングル1名1室）／ホテルみや離宮</t>
    <rPh sb="0" eb="2">
      <t>リョカン</t>
    </rPh>
    <rPh sb="2" eb="5">
      <t>シュクハクリョウ</t>
    </rPh>
    <rPh sb="11" eb="12">
      <t>メイ</t>
    </rPh>
    <rPh sb="13" eb="14">
      <t>シツ</t>
    </rPh>
    <rPh sb="21" eb="23">
      <t>リキュウ</t>
    </rPh>
    <phoneticPr fontId="3"/>
  </si>
  <si>
    <t>随行者3名</t>
    <rPh sb="0" eb="3">
      <t>ズイコウシャ</t>
    </rPh>
    <rPh sb="4" eb="5">
      <t>メイ</t>
    </rPh>
    <phoneticPr fontId="3"/>
  </si>
  <si>
    <t>ホテル宿泊料（シングル1名1室）／JRクレメントイン姫路</t>
    <rPh sb="3" eb="6">
      <t>シュクハクリョウ</t>
    </rPh>
    <rPh sb="12" eb="13">
      <t>メイ</t>
    </rPh>
    <rPh sb="14" eb="15">
      <t>シツ</t>
    </rPh>
    <rPh sb="26" eb="28">
      <t>ヒメジ</t>
    </rPh>
    <phoneticPr fontId="3"/>
  </si>
  <si>
    <t>日本語エスコートガイド(宮島)</t>
    <rPh sb="12" eb="14">
      <t>ミヤシマ</t>
    </rPh>
    <phoneticPr fontId="3"/>
  </si>
  <si>
    <t>日本語エスコートガイド(広島市内～平和記念公園)</t>
    <rPh sb="14" eb="16">
      <t>シナイ</t>
    </rPh>
    <rPh sb="17" eb="21">
      <t>ヘイワキネン</t>
    </rPh>
    <rPh sb="21" eb="23">
      <t>コウエン</t>
    </rPh>
    <phoneticPr fontId="3"/>
  </si>
  <si>
    <t>日本語エスコートガイド(姫路)</t>
    <rPh sb="12" eb="14">
      <t>ヒメジ</t>
    </rPh>
    <phoneticPr fontId="3"/>
  </si>
  <si>
    <t>フェリー乗船料（往復）/宮島口～宮島</t>
    <rPh sb="4" eb="6">
      <t>ジョウセン</t>
    </rPh>
    <rPh sb="6" eb="7">
      <t>リョウ</t>
    </rPh>
    <rPh sb="8" eb="10">
      <t>オウフク</t>
    </rPh>
    <rPh sb="12" eb="15">
      <t>ミヤジマグチ</t>
    </rPh>
    <rPh sb="16" eb="18">
      <t>ミヤジマ</t>
    </rPh>
    <phoneticPr fontId="3"/>
  </si>
  <si>
    <t>フェリー乗船料（往復）/宮島口～宮島（エスコート）</t>
    <rPh sb="4" eb="6">
      <t>ジョウセン</t>
    </rPh>
    <rPh sb="6" eb="7">
      <t>リョウ</t>
    </rPh>
    <rPh sb="8" eb="10">
      <t>オウフク</t>
    </rPh>
    <rPh sb="12" eb="15">
      <t>ミヤジマグチ</t>
    </rPh>
    <rPh sb="16" eb="18">
      <t>ミヤジマ</t>
    </rPh>
    <phoneticPr fontId="3"/>
  </si>
  <si>
    <t>実費精算</t>
    <rPh sb="0" eb="4">
      <t>ジッピセイサン</t>
    </rPh>
    <phoneticPr fontId="3"/>
  </si>
  <si>
    <t>厳島神社拝殿料</t>
    <rPh sb="0" eb="4">
      <t>イツクシマジンジャ</t>
    </rPh>
    <rPh sb="4" eb="6">
      <t>ハイデン</t>
    </rPh>
    <rPh sb="6" eb="7">
      <t>リョウ</t>
    </rPh>
    <phoneticPr fontId="3"/>
  </si>
  <si>
    <t>厳島神社拝殿料（エスコート）</t>
    <rPh sb="0" eb="4">
      <t>イツクシマジンジャ</t>
    </rPh>
    <rPh sb="4" eb="6">
      <t>ハイデン</t>
    </rPh>
    <rPh sb="6" eb="7">
      <t>リョウ</t>
    </rPh>
    <phoneticPr fontId="3"/>
  </si>
  <si>
    <t>平和記念資料館入場料（団体）</t>
    <rPh sb="0" eb="7">
      <t>ヘイワキネンシリョウカン</t>
    </rPh>
    <rPh sb="7" eb="10">
      <t>ニュウジョウリョウ</t>
    </rPh>
    <rPh sb="11" eb="13">
      <t>ダンタイ</t>
    </rPh>
    <phoneticPr fontId="3"/>
  </si>
  <si>
    <t>平和記念資料館入場料（団体）（エスコート）</t>
    <rPh sb="0" eb="7">
      <t>ヘイワキネンシリョウカン</t>
    </rPh>
    <rPh sb="7" eb="10">
      <t>ニュウジョウリョウ</t>
    </rPh>
    <rPh sb="11" eb="13">
      <t>ダンタイ</t>
    </rPh>
    <phoneticPr fontId="3"/>
  </si>
  <si>
    <t>姫路城入場料（団体）</t>
    <rPh sb="0" eb="3">
      <t>ヒメジジョウ</t>
    </rPh>
    <rPh sb="3" eb="6">
      <t>ニュウジョウリョウ</t>
    </rPh>
    <rPh sb="7" eb="9">
      <t>ダンタイ</t>
    </rPh>
    <phoneticPr fontId="3"/>
  </si>
  <si>
    <t>姫路城入場料（団体）（エスコート）</t>
    <rPh sb="7" eb="9">
      <t>ダンタイ</t>
    </rPh>
    <phoneticPr fontId="3"/>
  </si>
  <si>
    <t>イ．日帰り旅行</t>
    <rPh sb="2" eb="4">
      <t>ヒガエ</t>
    </rPh>
    <rPh sb="5" eb="7">
      <t>リョコウ</t>
    </rPh>
    <phoneticPr fontId="3"/>
  </si>
  <si>
    <t>a. 大型バス借り上げ料／関西国際センター⇔岬町立多奈川小学校</t>
    <rPh sb="3" eb="5">
      <t>オオガタ</t>
    </rPh>
    <rPh sb="7" eb="12">
      <t>カリアゲリョウ</t>
    </rPh>
    <rPh sb="13" eb="17">
      <t>カンサイコクサイ</t>
    </rPh>
    <phoneticPr fontId="3"/>
  </si>
  <si>
    <t>b.大型バス借上料／関西国際センター⇔コクヨ(大阪市梅田)</t>
    <rPh sb="10" eb="14">
      <t>カンサイコクサイ</t>
    </rPh>
    <rPh sb="23" eb="26">
      <t>オオサカシ</t>
    </rPh>
    <rPh sb="26" eb="28">
      <t>ウメダ</t>
    </rPh>
    <phoneticPr fontId="3"/>
  </si>
  <si>
    <t>ア．広島・京都研修旅行</t>
    <rPh sb="2" eb="4">
      <t>ヒロシマ</t>
    </rPh>
    <rPh sb="5" eb="7">
      <t>キョウト</t>
    </rPh>
    <rPh sb="7" eb="11">
      <t>ケンシュウリョコウ</t>
    </rPh>
    <phoneticPr fontId="3"/>
  </si>
  <si>
    <t>新幹線/広島⇒京都</t>
    <rPh sb="4" eb="6">
      <t>ヒロシマ</t>
    </rPh>
    <rPh sb="7" eb="9">
      <t>キョウト</t>
    </rPh>
    <phoneticPr fontId="3"/>
  </si>
  <si>
    <t>大型バス借上料／関西国際センター⇒JR新大阪駅</t>
    <rPh sb="0" eb="1">
      <t>ダイ</t>
    </rPh>
    <rPh sb="1" eb="2">
      <t>ガタ</t>
    </rPh>
    <rPh sb="4" eb="6">
      <t>カリア</t>
    </rPh>
    <rPh sb="6" eb="7">
      <t>リョウ</t>
    </rPh>
    <rPh sb="8" eb="10">
      <t>カンサイ</t>
    </rPh>
    <rPh sb="10" eb="12">
      <t>コクサイ</t>
    </rPh>
    <rPh sb="19" eb="22">
      <t>シンオオサカ</t>
    </rPh>
    <rPh sb="22" eb="23">
      <t>エキ</t>
    </rPh>
    <phoneticPr fontId="3"/>
  </si>
  <si>
    <t>大型バス借上料／JR広島駅⇒リバーズガーデン⇒宮島口</t>
    <rPh sb="4" eb="5">
      <t>カ</t>
    </rPh>
    <rPh sb="5" eb="6">
      <t>ア</t>
    </rPh>
    <rPh sb="6" eb="7">
      <t>リョウ</t>
    </rPh>
    <rPh sb="10" eb="13">
      <t>ヒロシマエキ</t>
    </rPh>
    <rPh sb="23" eb="26">
      <t>ミヤジマグチ</t>
    </rPh>
    <phoneticPr fontId="3"/>
  </si>
  <si>
    <t>大型バス借上料／宮島口⇒JR広島駅⇒平和記念公園⇒JR広島駅</t>
    <rPh sb="4" eb="5">
      <t>カ</t>
    </rPh>
    <rPh sb="5" eb="6">
      <t>ア</t>
    </rPh>
    <rPh sb="6" eb="7">
      <t>リョウ</t>
    </rPh>
    <rPh sb="8" eb="11">
      <t>ミヤジマグチ</t>
    </rPh>
    <rPh sb="14" eb="17">
      <t>ヒロシマエキ</t>
    </rPh>
    <rPh sb="18" eb="24">
      <t>ヘイワキネンコウエン</t>
    </rPh>
    <rPh sb="27" eb="29">
      <t>ヒロシマ</t>
    </rPh>
    <rPh sb="29" eb="30">
      <t>エキ</t>
    </rPh>
    <phoneticPr fontId="3"/>
  </si>
  <si>
    <t>大型バス借上料／京都ハートンホテル⇒金閣寺⇒寺町・錦市場⇒丸益西村屋⇒関西国際センター</t>
    <rPh sb="4" eb="5">
      <t>カ</t>
    </rPh>
    <rPh sb="5" eb="6">
      <t>ア</t>
    </rPh>
    <rPh sb="6" eb="7">
      <t>リョウ</t>
    </rPh>
    <rPh sb="8" eb="10">
      <t>キョウト</t>
    </rPh>
    <rPh sb="25" eb="28">
      <t>ニシキイチバ</t>
    </rPh>
    <rPh sb="35" eb="39">
      <t>カンサイコクサイ</t>
    </rPh>
    <phoneticPr fontId="3"/>
  </si>
  <si>
    <t>研修生24名</t>
    <rPh sb="0" eb="3">
      <t>ケンシュウセイ</t>
    </rPh>
    <rPh sb="5" eb="6">
      <t>メイ</t>
    </rPh>
    <phoneticPr fontId="3"/>
  </si>
  <si>
    <t>随行者11名</t>
    <rPh sb="0" eb="3">
      <t>ズイコウシャ</t>
    </rPh>
    <rPh sb="5" eb="6">
      <t>メイ</t>
    </rPh>
    <phoneticPr fontId="3"/>
  </si>
  <si>
    <t>昼食料＠リバーズガーデン（広島市内）</t>
    <rPh sb="0" eb="2">
      <t>チュウショク</t>
    </rPh>
    <rPh sb="2" eb="3">
      <t>リョウ</t>
    </rPh>
    <rPh sb="13" eb="17">
      <t>ヒロシマシナイ</t>
    </rPh>
    <phoneticPr fontId="3"/>
  </si>
  <si>
    <t>昼食料＠お好み焼き体験（JR広島駅OKOSTA）</t>
    <rPh sb="0" eb="2">
      <t>チュウショク</t>
    </rPh>
    <rPh sb="2" eb="3">
      <t>リョウ</t>
    </rPh>
    <rPh sb="5" eb="6">
      <t>コノ</t>
    </rPh>
    <rPh sb="7" eb="8">
      <t>ヤ</t>
    </rPh>
    <rPh sb="9" eb="11">
      <t>タイケン</t>
    </rPh>
    <rPh sb="14" eb="17">
      <t>ヒロシマエキ</t>
    </rPh>
    <phoneticPr fontId="3"/>
  </si>
  <si>
    <t>ホテル宿泊料（ツインルーム1室）／京都ハートンホテル</t>
    <rPh sb="3" eb="6">
      <t>シュクハクリョウ</t>
    </rPh>
    <rPh sb="14" eb="15">
      <t>シツ</t>
    </rPh>
    <phoneticPr fontId="3"/>
  </si>
  <si>
    <t>ホテル宿泊料（シングル1名1室）／京都ハートンホテル</t>
    <rPh sb="3" eb="6">
      <t>シュクハクリョウ</t>
    </rPh>
    <rPh sb="12" eb="13">
      <t>メイ</t>
    </rPh>
    <rPh sb="14" eb="15">
      <t>シツ</t>
    </rPh>
    <phoneticPr fontId="3"/>
  </si>
  <si>
    <t>日本語エスコートガイド(京都)（ホテル⇒金閣寺⇒寺町⇒丸益西村屋まで）</t>
    <rPh sb="12" eb="14">
      <t>キョウト</t>
    </rPh>
    <rPh sb="27" eb="28">
      <t>マル</t>
    </rPh>
    <rPh sb="28" eb="29">
      <t>ヤク</t>
    </rPh>
    <rPh sb="29" eb="31">
      <t>ニシムラ</t>
    </rPh>
    <rPh sb="31" eb="32">
      <t>ヤ</t>
    </rPh>
    <phoneticPr fontId="3"/>
  </si>
  <si>
    <t>随行11名含む、実費精算</t>
    <rPh sb="0" eb="2">
      <t>ズイコウ</t>
    </rPh>
    <rPh sb="4" eb="5">
      <t>メイ</t>
    </rPh>
    <rPh sb="5" eb="6">
      <t>フク</t>
    </rPh>
    <rPh sb="8" eb="12">
      <t>ジッピセイサン</t>
    </rPh>
    <phoneticPr fontId="3"/>
  </si>
  <si>
    <t>金閣寺拝観料</t>
    <rPh sb="0" eb="3">
      <t>キンカクテラ</t>
    </rPh>
    <rPh sb="3" eb="5">
      <t>ハイカン</t>
    </rPh>
    <rPh sb="5" eb="6">
      <t>リョウ</t>
    </rPh>
    <phoneticPr fontId="3"/>
  </si>
  <si>
    <t>金閣寺拝観料（エスコート）</t>
    <phoneticPr fontId="3"/>
  </si>
  <si>
    <t>大型バス借上料／宮島口⇒平和記念公園⇒JR広島駅</t>
    <rPh sb="4" eb="5">
      <t>カ</t>
    </rPh>
    <rPh sb="5" eb="6">
      <t>ア</t>
    </rPh>
    <rPh sb="6" eb="7">
      <t>リョウ</t>
    </rPh>
    <rPh sb="8" eb="11">
      <t>ミヤジマグチ</t>
    </rPh>
    <rPh sb="12" eb="18">
      <t>ヘイワキネンコウエン</t>
    </rPh>
    <rPh sb="21" eb="23">
      <t>ヒロシマ</t>
    </rPh>
    <rPh sb="23" eb="24">
      <t>エキ</t>
    </rPh>
    <phoneticPr fontId="3"/>
  </si>
  <si>
    <t>研修生35名</t>
    <rPh sb="0" eb="3">
      <t>ケンシュウセイ</t>
    </rPh>
    <rPh sb="5" eb="6">
      <t>メイ</t>
    </rPh>
    <phoneticPr fontId="3"/>
  </si>
  <si>
    <t>姫路城入場料（団体）（エスコート）</t>
    <rPh sb="0" eb="3">
      <t>ヒメジジョウ</t>
    </rPh>
    <rPh sb="3" eb="6">
      <t>ニュウジョウリョウ</t>
    </rPh>
    <rPh sb="7" eb="9">
      <t>ダンタイ</t>
    </rPh>
    <phoneticPr fontId="3"/>
  </si>
  <si>
    <t>b.大型バス借上料／関西国際センター⇒大阪ガス科学館⇒コクヨ（大阪市梅田）⇒関西国際センター</t>
    <rPh sb="10" eb="14">
      <t>カンサイコクサイ</t>
    </rPh>
    <rPh sb="19" eb="21">
      <t>オオサカ</t>
    </rPh>
    <rPh sb="23" eb="26">
      <t>カガクカン</t>
    </rPh>
    <rPh sb="34" eb="36">
      <t>ウメダ</t>
    </rPh>
    <rPh sb="38" eb="42">
      <t>カンサイコクサイ</t>
    </rPh>
    <phoneticPr fontId="3"/>
  </si>
  <si>
    <t>A. 国内接遇業務合計（税抜）</t>
  </si>
  <si>
    <t>2．運営管理費</t>
    <rPh sb="2" eb="4">
      <t>ウンエイ</t>
    </rPh>
    <rPh sb="4" eb="7">
      <t>カンリヒ</t>
    </rPh>
    <phoneticPr fontId="3"/>
  </si>
  <si>
    <t>（1）運営管理費</t>
    <rPh sb="3" eb="5">
      <t>ウンエイ</t>
    </rPh>
    <rPh sb="5" eb="8">
      <t>カンリヒ</t>
    </rPh>
    <phoneticPr fontId="3"/>
  </si>
  <si>
    <t>％</t>
    <phoneticPr fontId="3"/>
  </si>
  <si>
    <t>B. 運営管理費合計（税抜）</t>
    <phoneticPr fontId="3"/>
  </si>
  <si>
    <t>C.合計額（税抜）
「A. 国内接遇業務合計」、「B. 運営管理費合計」の合計金額（A.+B.）</t>
    <phoneticPr fontId="3"/>
  </si>
  <si>
    <t>→ この金額を入札書に記載してください。</t>
    <rPh sb="4" eb="6">
      <t>キンガク</t>
    </rPh>
    <rPh sb="7" eb="9">
      <t>ニュウサツ</t>
    </rPh>
    <rPh sb="9" eb="10">
      <t>ショ</t>
    </rPh>
    <rPh sb="11" eb="13">
      <t>キサイ</t>
    </rPh>
    <phoneticPr fontId="3"/>
  </si>
  <si>
    <t>入札金額内訳書</t>
    <rPh sb="0" eb="2">
      <t>ニュウサツ</t>
    </rPh>
    <rPh sb="2" eb="4">
      <t>キンガク</t>
    </rPh>
    <rPh sb="4" eb="6">
      <t>ウチワケ</t>
    </rPh>
    <rPh sb="6" eb="7">
      <t>カ</t>
    </rPh>
    <phoneticPr fontId="3"/>
  </si>
  <si>
    <t>令和 8年度上期 国際交流基金関西国際センター研修事業にかかる国内接遇業務委託契約（包括契約）</t>
    <rPh sb="0" eb="2">
      <t>レイワ</t>
    </rPh>
    <rPh sb="6" eb="8">
      <t>カミキ</t>
    </rPh>
    <rPh sb="31" eb="33">
      <t>コクナイ</t>
    </rPh>
    <phoneticPr fontId="3"/>
  </si>
  <si>
    <t>実費精算、宮島訪問税含む。</t>
    <rPh sb="0" eb="4">
      <t>ジッピセイサン</t>
    </rPh>
    <phoneticPr fontId="3"/>
  </si>
  <si>
    <t>（3）カウンターパート高校生研修＜CPH＞</t>
    <rPh sb="11" eb="13">
      <t>コウコウ</t>
    </rPh>
    <phoneticPr fontId="3"/>
  </si>
  <si>
    <r>
      <t>（4）カウンターパート大学生研修（夏）＜CP2UGOG＞　</t>
    </r>
    <r>
      <rPr>
        <sz val="12"/>
        <color theme="1"/>
        <rFont val="ＭＳ Ｐ明朝"/>
        <family val="1"/>
        <charset val="128"/>
      </rPr>
      <t>*CP2以外の2研修（UGOG）を含んだ人数。行程は、CP2の行程と全員同じ（合同研修）。</t>
    </r>
    <phoneticPr fontId="3"/>
  </si>
  <si>
    <t>大型バス借上料／JR京都駅⇒京都ハートンホテル</t>
    <rPh sb="4" eb="5">
      <t>カ</t>
    </rPh>
    <rPh sb="5" eb="6">
      <t>ア</t>
    </rPh>
    <rPh sb="6" eb="7">
      <t>リョウ</t>
    </rPh>
    <rPh sb="10" eb="12">
      <t>キョウト</t>
    </rPh>
    <rPh sb="12" eb="13">
      <t>エキ</t>
    </rPh>
    <rPh sb="14" eb="16">
      <t>キョウト</t>
    </rPh>
    <phoneticPr fontId="3"/>
  </si>
  <si>
    <t>随行者11名含む、実費精算。</t>
    <rPh sb="6" eb="7">
      <t>フク</t>
    </rPh>
    <rPh sb="9" eb="13">
      <t>ジッピセイサン</t>
    </rPh>
    <phoneticPr fontId="3"/>
  </si>
  <si>
    <t>日本語エスコートガイド(京都)(ホテル～チェックイン)</t>
    <rPh sb="12" eb="14">
      <t>キョウト</t>
    </rPh>
    <phoneticPr fontId="3"/>
  </si>
  <si>
    <t>友禅染体験料</t>
    <rPh sb="0" eb="3">
      <t>ユウゼンゾメ</t>
    </rPh>
    <rPh sb="3" eb="5">
      <t>タイケン</t>
    </rPh>
    <rPh sb="5" eb="6">
      <t>リョウ</t>
    </rPh>
    <phoneticPr fontId="3"/>
  </si>
  <si>
    <t>実費精算、宮島訪問税100円含む。</t>
    <rPh sb="0" eb="4">
      <t>ジッピセイサン</t>
    </rPh>
    <rPh sb="5" eb="7">
      <t>ミヤシマ</t>
    </rPh>
    <rPh sb="7" eb="9">
      <t>ホウモン</t>
    </rPh>
    <rPh sb="9" eb="10">
      <t>ゼイ</t>
    </rPh>
    <rPh sb="13" eb="14">
      <t>エン</t>
    </rPh>
    <rPh sb="14" eb="15">
      <t>フク</t>
    </rPh>
    <phoneticPr fontId="3"/>
  </si>
  <si>
    <t>研修生32名、随行2名</t>
    <rPh sb="0" eb="3">
      <t>ケンシュウセイ</t>
    </rPh>
    <rPh sb="5" eb="6">
      <t>メイ</t>
    </rPh>
    <rPh sb="7" eb="9">
      <t>ズイコウ</t>
    </rPh>
    <rPh sb="10" eb="11">
      <t>メイ</t>
    </rPh>
    <phoneticPr fontId="3"/>
  </si>
  <si>
    <t>研修生30名、随行3名</t>
    <rPh sb="0" eb="3">
      <t>ケンシュウセイ</t>
    </rPh>
    <rPh sb="5" eb="6">
      <t>メイ</t>
    </rPh>
    <rPh sb="7" eb="9">
      <t>ズイコウ</t>
    </rPh>
    <rPh sb="10" eb="11">
      <t>メイ</t>
    </rPh>
    <phoneticPr fontId="3"/>
  </si>
  <si>
    <t>研修生24名、随行8名。実費精算。</t>
    <rPh sb="0" eb="3">
      <t>ケンシュウセイ</t>
    </rPh>
    <rPh sb="5" eb="6">
      <t>メイ</t>
    </rPh>
    <rPh sb="7" eb="9">
      <t>ズイコウ</t>
    </rPh>
    <rPh sb="10" eb="11">
      <t>メイ</t>
    </rPh>
    <rPh sb="12" eb="16">
      <t>ジッピセイサン</t>
    </rPh>
    <phoneticPr fontId="3"/>
  </si>
  <si>
    <t>実費精算、宮島訪問税100円含む。</t>
    <rPh sb="0" eb="2">
      <t>ジッピ</t>
    </rPh>
    <rPh sb="2" eb="3">
      <t>セイ</t>
    </rPh>
    <phoneticPr fontId="3"/>
  </si>
  <si>
    <t>a. 大型バス借り上げ料／関西国際センター⇒大阪府立和泉高校(岸和田市)</t>
    <rPh sb="3" eb="5">
      <t>オオガタ</t>
    </rPh>
    <rPh sb="7" eb="12">
      <t>カリアゲリョウ</t>
    </rPh>
    <rPh sb="13" eb="17">
      <t>カンサイコクサイ</t>
    </rPh>
    <rPh sb="31" eb="34">
      <t>キシワダ</t>
    </rPh>
    <rPh sb="34" eb="35">
      <t>シ</t>
    </rPh>
    <phoneticPr fontId="3"/>
  </si>
  <si>
    <t>研修生35名、随行3名</t>
    <rPh sb="0" eb="3">
      <t>ケンシュウセイ</t>
    </rPh>
    <rPh sb="5" eb="6">
      <t>メイ</t>
    </rPh>
    <rPh sb="7" eb="9">
      <t>ズイコウ</t>
    </rPh>
    <rPh sb="10" eb="11">
      <t>メイ</t>
    </rPh>
    <phoneticPr fontId="3"/>
  </si>
  <si>
    <t>随行3名</t>
    <rPh sb="0" eb="2">
      <t>ズイコウ</t>
    </rPh>
    <rPh sb="3" eb="4">
      <t>メイ</t>
    </rPh>
    <phoneticPr fontId="3"/>
  </si>
  <si>
    <t>a. 大型バス借上料／関西国際センター⇔岬町立多奈川小学校</t>
    <rPh sb="3" eb="5">
      <t>オオガタ</t>
    </rPh>
    <rPh sb="7" eb="8">
      <t>シャク</t>
    </rPh>
    <rPh sb="8" eb="9">
      <t>ジョウ</t>
    </rPh>
    <rPh sb="9" eb="10">
      <t>リョウ</t>
    </rPh>
    <rPh sb="11" eb="15">
      <t>カンサイコクサイ</t>
    </rPh>
    <phoneticPr fontId="3"/>
  </si>
  <si>
    <t>【記入の際の留意点】
・黄色セルに見積金額（税抜）の入力をお願いします。
・「国内航空券代」、「新幹線代」、各種入場料等は実費精算とします（灰色セル箇所）。実費精算の項目については、入札金額内訳書に昨年度の実績額を入力していますので金額の入力は不要です。</t>
    <rPh sb="12" eb="14">
      <t>キイロ</t>
    </rPh>
    <rPh sb="17" eb="21">
      <t>ミツモリキンガク</t>
    </rPh>
    <rPh sb="22" eb="24">
      <t>ゼイヌ</t>
    </rPh>
    <rPh sb="26" eb="28">
      <t>ニュウリョク</t>
    </rPh>
    <rPh sb="30" eb="31">
      <t>ネガ</t>
    </rPh>
    <rPh sb="48" eb="52">
      <t>シンカンセンダイ</t>
    </rPh>
    <rPh sb="54" eb="56">
      <t>カクシュ</t>
    </rPh>
    <rPh sb="56" eb="59">
      <t>ニュウジョウリョウ</t>
    </rPh>
    <rPh sb="59" eb="60">
      <t>トウ</t>
    </rPh>
    <rPh sb="70" eb="72">
      <t>ハイイロ</t>
    </rPh>
    <rPh sb="74" eb="76">
      <t>カショ</t>
    </rPh>
    <rPh sb="78" eb="82">
      <t>ジッピセイサン</t>
    </rPh>
    <rPh sb="83" eb="85">
      <t>コウモク</t>
    </rPh>
    <rPh sb="91" eb="98">
      <t>ニュウサツキンガクウチワケショ</t>
    </rPh>
    <rPh sb="99" eb="101">
      <t>サクネン</t>
    </rPh>
    <rPh sb="101" eb="102">
      <t>ド</t>
    </rPh>
    <rPh sb="103" eb="106">
      <t>ジッセキガク</t>
    </rPh>
    <rPh sb="107" eb="109">
      <t>ニュウリョク</t>
    </rPh>
    <rPh sb="116" eb="118">
      <t>キンガク</t>
    </rPh>
    <rPh sb="119" eb="121">
      <t>ニュウリョク</t>
    </rPh>
    <rPh sb="122" eb="124">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</si>
</sst>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quot;台&quot;"/>
    <numFmt numFmtId="179" formatCode="#&quot;日&quot;"/>
    <numFmt numFmtId="180" formatCode="#&quot;名&quot;"/>
    <numFmt numFmtId="181" formatCode="#&quot;回&quot;"/>
    <numFmt numFmtId="182" formatCode="#&quot;泊&quot;"/>
    <numFmt numFmtId="184" formatCode="0.0%"/>
  </numFmts>
  <fonts count="23" x14ac:knownFonts="1">
    <font>
      <sz val="11"/>
      <name val="ＭＳ Ｐゴシック"/>
      <family val="3"/>
      <charset val="128"/>
    </font>
    <font>
      <sz val="11"/>
      <name val="ＭＳ Ｐゴシック"/>
      <family val="3"/>
      <charset val="128"/>
    </font>
    <font>
      <b/>
      <sz val="14"/>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b/>
      <sz val="12"/>
      <name val="ＭＳ Ｐ明朝"/>
      <family val="1"/>
      <charset val="128"/>
    </font>
    <font>
      <b/>
      <sz val="12"/>
      <color rgb="FFFF0000"/>
      <name val="ＭＳ Ｐ明朝"/>
      <family val="1"/>
      <charset val="128"/>
    </font>
    <font>
      <sz val="11"/>
      <color rgb="FFFF0000"/>
      <name val="ＭＳ Ｐゴシック"/>
      <family val="3"/>
      <charset val="128"/>
    </font>
    <font>
      <sz val="12"/>
      <color rgb="FFFF0000"/>
      <name val="ＭＳ Ｐ明朝"/>
      <family val="1"/>
      <charset val="128"/>
    </font>
    <font>
      <sz val="12"/>
      <color theme="1"/>
      <name val="ＭＳ Ｐ明朝"/>
      <family val="1"/>
    </font>
    <font>
      <sz val="12"/>
      <color theme="1"/>
      <name val="ＭＳ Ｐ明朝"/>
      <family val="1"/>
      <charset val="128"/>
    </font>
    <font>
      <b/>
      <sz val="12"/>
      <color theme="1"/>
      <name val="ＭＳ Ｐ明朝"/>
      <family val="1"/>
      <charset val="128"/>
    </font>
    <font>
      <sz val="10"/>
      <color rgb="FF3333FF"/>
      <name val="ＭＳ Ｐ明朝"/>
      <family val="1"/>
      <charset val="128"/>
    </font>
    <font>
      <sz val="10"/>
      <color theme="1"/>
      <name val="ＭＳ Ｐ明朝"/>
      <family val="1"/>
      <charset val="128"/>
    </font>
    <font>
      <b/>
      <sz val="10"/>
      <color rgb="FFFF0000"/>
      <name val="ＭＳ Ｐ明朝"/>
      <family val="1"/>
      <charset val="128"/>
    </font>
    <font>
      <sz val="10"/>
      <name val="ＭＳ Ｐ明朝"/>
      <family val="1"/>
    </font>
    <font>
      <b/>
      <u/>
      <sz val="12"/>
      <name val="ＭＳ Ｐ明朝"/>
      <family val="1"/>
      <charset val="128"/>
    </font>
    <font>
      <sz val="9"/>
      <name val="ＭＳ Ｐ明朝"/>
      <family val="1"/>
      <charset val="128"/>
    </font>
    <font>
      <b/>
      <u/>
      <sz val="10"/>
      <name val="ＭＳ Ｐ明朝"/>
      <family val="1"/>
      <charset val="128"/>
    </font>
    <font>
      <b/>
      <sz val="12"/>
      <color rgb="FF000000"/>
      <name val="ＭＳ Ｐ明朝"/>
      <family val="1"/>
      <charset val="128"/>
    </font>
    <font>
      <b/>
      <sz val="10"/>
      <name val="ＭＳ Ｐ明朝"/>
      <family val="1"/>
      <charset val="128"/>
    </font>
    <font>
      <sz val="12"/>
      <color rgb="FF000000"/>
      <name val="ＭＳ Ｐ明朝"/>
      <family val="1"/>
      <charset val="128"/>
    </font>
  </fonts>
  <fills count="9">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bgColor indexed="64"/>
      </patternFill>
    </fill>
    <fill>
      <patternFill patternType="solid">
        <fgColor rgb="FFFF0000"/>
        <bgColor indexed="64"/>
      </patternFill>
    </fill>
    <fill>
      <patternFill patternType="solid">
        <fgColor theme="9" tint="-0.249977111117893"/>
        <bgColor indexed="64"/>
      </patternFill>
    </fill>
  </fills>
  <borders count="3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style="medium">
        <color rgb="FFFF0000"/>
      </left>
      <right style="medium">
        <color rgb="FFFF0000"/>
      </right>
      <top style="medium">
        <color rgb="FFFF0000"/>
      </top>
      <bottom style="medium">
        <color rgb="FFFF0000"/>
      </bottom>
      <diagonal/>
    </border>
    <border>
      <left style="hair">
        <color indexed="64"/>
      </left>
      <right style="hair">
        <color indexed="64"/>
      </right>
      <top/>
      <bottom style="hair">
        <color indexed="64"/>
      </bottom>
      <diagonal/>
    </border>
    <border>
      <left/>
      <right/>
      <top style="hair">
        <color indexed="64"/>
      </top>
      <bottom style="hair">
        <color indexed="64"/>
      </bottom>
      <diagonal/>
    </border>
  </borders>
  <cellStyleXfs count="2">
    <xf numFmtId="0" fontId="0" fillId="0" borderId="0"/>
    <xf numFmtId="9" fontId="1" fillId="0" borderId="0" applyFont="0" applyFill="0" applyBorder="0" applyAlignment="0" applyProtection="0"/>
  </cellStyleXfs>
  <cellXfs count="146">
    <xf numFmtId="0" fontId="0" fillId="0" borderId="0" xfId="0"/>
    <xf numFmtId="0" fontId="4" fillId="0" borderId="0" xfId="0" applyFont="1" applyAlignment="1" applyProtection="1">
      <alignment horizontal="right" shrinkToFit="1"/>
      <protection locked="0"/>
    </xf>
    <xf numFmtId="0" fontId="4" fillId="0" borderId="0" xfId="0" applyFont="1" applyAlignment="1" applyProtection="1">
      <alignment horizontal="right" vertical="center" shrinkToFit="1"/>
      <protection locked="0"/>
    </xf>
    <xf numFmtId="0" fontId="5" fillId="0" borderId="0" xfId="0" applyFont="1" applyAlignment="1">
      <alignment vertical="center"/>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xf numFmtId="0" fontId="9" fillId="0" borderId="1" xfId="0" applyFont="1" applyBorder="1"/>
    <xf numFmtId="176"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177" fontId="5" fillId="0" borderId="5" xfId="0" applyNumberFormat="1" applyFont="1" applyBorder="1" applyAlignment="1">
      <alignment horizontal="center" vertical="center"/>
    </xf>
    <xf numFmtId="0" fontId="4" fillId="0" borderId="6"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5" fillId="2" borderId="7" xfId="0" applyFont="1" applyFill="1" applyBorder="1" applyAlignment="1">
      <alignment vertical="center"/>
    </xf>
    <xf numFmtId="0" fontId="5" fillId="2" borderId="8" xfId="0" applyFont="1" applyFill="1" applyBorder="1" applyAlignment="1">
      <alignment vertical="center"/>
    </xf>
    <xf numFmtId="176" fontId="5" fillId="2" borderId="8" xfId="0" applyNumberFormat="1" applyFont="1" applyFill="1" applyBorder="1" applyAlignment="1">
      <alignment vertical="center"/>
    </xf>
    <xf numFmtId="0" fontId="5" fillId="2" borderId="8" xfId="0" applyFont="1" applyFill="1" applyBorder="1" applyAlignment="1">
      <alignment horizontal="right" vertical="center" indent="1"/>
    </xf>
    <xf numFmtId="176" fontId="5" fillId="2" borderId="8" xfId="0" applyNumberFormat="1" applyFont="1" applyFill="1" applyBorder="1" applyAlignment="1">
      <alignment horizontal="right" vertical="center" indent="1"/>
    </xf>
    <xf numFmtId="0" fontId="5" fillId="2" borderId="9" xfId="0" applyFont="1" applyFill="1" applyBorder="1" applyAlignment="1" applyProtection="1">
      <alignment horizontal="left" vertical="center" wrapText="1" shrinkToFit="1"/>
      <protection locked="0"/>
    </xf>
    <xf numFmtId="0" fontId="4" fillId="0" borderId="0" xfId="0" applyFont="1" applyAlignment="1" applyProtection="1">
      <alignment vertical="top" shrinkToFit="1"/>
      <protection locked="0"/>
    </xf>
    <xf numFmtId="0" fontId="4" fillId="0" borderId="0" xfId="0" applyFont="1" applyAlignment="1">
      <alignment vertical="center"/>
    </xf>
    <xf numFmtId="0" fontId="10" fillId="0" borderId="10" xfId="0" applyFont="1" applyBorder="1" applyAlignment="1">
      <alignment vertical="center"/>
    </xf>
    <xf numFmtId="0" fontId="11" fillId="0" borderId="11" xfId="0" applyFont="1" applyBorder="1" applyAlignment="1">
      <alignment vertical="center"/>
    </xf>
    <xf numFmtId="176" fontId="11" fillId="0" borderId="11"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horizontal="right" vertical="center" indent="1"/>
    </xf>
    <xf numFmtId="0" fontId="4" fillId="0" borderId="0" xfId="0" applyFont="1" applyAlignment="1" applyProtection="1">
      <alignment horizontal="left" vertical="center" shrinkToFit="1"/>
      <protection locked="0"/>
    </xf>
    <xf numFmtId="0" fontId="11" fillId="0" borderId="13" xfId="0" applyFont="1" applyBorder="1" applyAlignment="1" applyProtection="1">
      <alignment horizontal="left" vertical="center" shrinkToFit="1"/>
      <protection locked="0"/>
    </xf>
    <xf numFmtId="0" fontId="12" fillId="0" borderId="11" xfId="0" applyFont="1" applyBorder="1" applyAlignment="1">
      <alignment vertical="center"/>
    </xf>
    <xf numFmtId="176" fontId="11" fillId="3" borderId="11" xfId="0" applyNumberFormat="1" applyFont="1" applyFill="1" applyBorder="1" applyAlignment="1" applyProtection="1">
      <alignment horizontal="center" vertical="center"/>
      <protection locked="0"/>
    </xf>
    <xf numFmtId="178" fontId="11" fillId="0" borderId="11" xfId="0" applyNumberFormat="1" applyFont="1" applyBorder="1" applyAlignment="1">
      <alignment horizontal="right" vertical="center" indent="1"/>
    </xf>
    <xf numFmtId="179" fontId="11" fillId="0" borderId="11" xfId="0" applyNumberFormat="1" applyFont="1" applyBorder="1" applyAlignment="1">
      <alignment horizontal="right" vertical="center" indent="1"/>
    </xf>
    <xf numFmtId="0" fontId="13" fillId="0" borderId="0" xfId="0" applyFont="1" applyAlignment="1" applyProtection="1">
      <alignment horizontal="left" vertical="center" shrinkToFit="1"/>
      <protection locked="0"/>
    </xf>
    <xf numFmtId="0" fontId="13" fillId="0" borderId="0" xfId="0" applyFont="1" applyAlignment="1">
      <alignment vertical="center"/>
    </xf>
    <xf numFmtId="176" fontId="11" fillId="0" borderId="11" xfId="0" applyNumberFormat="1" applyFont="1" applyBorder="1" applyAlignment="1" applyProtection="1">
      <alignment horizontal="center" vertical="center"/>
      <protection locked="0"/>
    </xf>
    <xf numFmtId="180" fontId="11" fillId="0" borderId="11" xfId="0" applyNumberFormat="1" applyFont="1" applyBorder="1" applyAlignment="1">
      <alignment horizontal="right" vertical="center" indent="1"/>
    </xf>
    <xf numFmtId="181" fontId="11" fillId="0" borderId="11" xfId="0" applyNumberFormat="1" applyFont="1" applyBorder="1" applyAlignment="1">
      <alignment horizontal="right" vertical="center" indent="1"/>
    </xf>
    <xf numFmtId="0" fontId="4" fillId="0" borderId="0" xfId="0" applyFont="1" applyAlignment="1" applyProtection="1">
      <alignment horizontal="left" vertical="center" wrapText="1" shrinkToFit="1"/>
      <protection locked="0"/>
    </xf>
    <xf numFmtId="182" fontId="11" fillId="0" borderId="11" xfId="0" applyNumberFormat="1" applyFont="1" applyBorder="1" applyAlignment="1">
      <alignment horizontal="right" vertical="center" indent="1"/>
    </xf>
    <xf numFmtId="0" fontId="14" fillId="0" borderId="11" xfId="0" applyFont="1" applyBorder="1" applyAlignment="1">
      <alignment horizontal="center" vertical="center"/>
    </xf>
    <xf numFmtId="0" fontId="12" fillId="0" borderId="13"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1" fillId="0" borderId="14" xfId="0" applyFont="1" applyBorder="1" applyAlignment="1">
      <alignment vertical="center"/>
    </xf>
    <xf numFmtId="0" fontId="11" fillId="0" borderId="15" xfId="0" applyFont="1" applyBorder="1" applyAlignment="1">
      <alignment vertical="center"/>
    </xf>
    <xf numFmtId="0" fontId="11" fillId="0" borderId="16" xfId="0" applyFont="1" applyBorder="1" applyAlignment="1" applyProtection="1">
      <alignment horizontal="left" vertical="center" shrinkToFit="1"/>
      <protection locked="0"/>
    </xf>
    <xf numFmtId="0" fontId="16" fillId="0" borderId="0" xfId="0" applyFont="1" applyAlignment="1" applyProtection="1">
      <alignment horizontal="left" vertical="center" shrinkToFit="1"/>
      <protection locked="0"/>
    </xf>
    <xf numFmtId="0" fontId="16" fillId="0" borderId="0" xfId="0" applyFont="1" applyAlignment="1">
      <alignment vertical="center"/>
    </xf>
    <xf numFmtId="0" fontId="11" fillId="0" borderId="16" xfId="0" applyFont="1" applyBorder="1" applyAlignment="1" applyProtection="1">
      <alignment horizontal="left" vertical="center" wrapText="1" shrinkToFit="1"/>
      <protection locked="0"/>
    </xf>
    <xf numFmtId="0" fontId="11" fillId="0" borderId="19" xfId="0" applyFont="1" applyBorder="1" applyAlignment="1" applyProtection="1">
      <alignment horizontal="left" vertical="center" shrinkToFit="1"/>
      <protection locked="0"/>
    </xf>
    <xf numFmtId="0" fontId="14" fillId="0" borderId="18" xfId="0" applyFont="1" applyBorder="1" applyAlignment="1">
      <alignment vertical="center"/>
    </xf>
    <xf numFmtId="0" fontId="5" fillId="4" borderId="2" xfId="0" applyFont="1" applyFill="1" applyBorder="1" applyAlignment="1">
      <alignment vertical="center"/>
    </xf>
    <xf numFmtId="0" fontId="5" fillId="4" borderId="3" xfId="0" applyFont="1" applyFill="1" applyBorder="1" applyAlignment="1">
      <alignment vertical="center"/>
    </xf>
    <xf numFmtId="0" fontId="17" fillId="4" borderId="3" xfId="0" applyFont="1" applyFill="1" applyBorder="1" applyAlignment="1">
      <alignment vertical="center"/>
    </xf>
    <xf numFmtId="176" fontId="5" fillId="4" borderId="3" xfId="0" applyNumberFormat="1" applyFont="1" applyFill="1" applyBorder="1" applyAlignment="1">
      <alignment horizontal="center" vertical="center"/>
    </xf>
    <xf numFmtId="0" fontId="5" fillId="4" borderId="3" xfId="0" applyFont="1" applyFill="1" applyBorder="1" applyAlignment="1">
      <alignment horizontal="center" vertical="center"/>
    </xf>
    <xf numFmtId="0" fontId="5" fillId="4" borderId="3" xfId="0" applyFont="1" applyFill="1" applyBorder="1" applyAlignment="1">
      <alignment horizontal="right" vertical="center" indent="1"/>
    </xf>
    <xf numFmtId="176" fontId="6" fillId="4" borderId="20" xfId="0" applyNumberFormat="1" applyFont="1" applyFill="1" applyBorder="1" applyAlignment="1">
      <alignment horizontal="right" vertical="center" indent="1"/>
    </xf>
    <xf numFmtId="0" fontId="11" fillId="4" borderId="21" xfId="0" applyFont="1" applyFill="1" applyBorder="1" applyAlignment="1" applyProtection="1">
      <alignment horizontal="left" vertical="center" shrinkToFit="1"/>
      <protection locked="0"/>
    </xf>
    <xf numFmtId="0" fontId="5" fillId="0" borderId="14" xfId="0" applyFont="1" applyBorder="1" applyAlignment="1">
      <alignment vertical="center"/>
    </xf>
    <xf numFmtId="176"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indent="1"/>
    </xf>
    <xf numFmtId="176" fontId="5" fillId="0" borderId="0" xfId="0" applyNumberFormat="1" applyFont="1" applyAlignment="1">
      <alignment horizontal="right" vertical="center" indent="1"/>
    </xf>
    <xf numFmtId="0" fontId="11" fillId="0" borderId="17" xfId="0" applyFont="1" applyBorder="1" applyAlignment="1" applyProtection="1">
      <alignment horizontal="left" vertical="center" shrinkToFit="1"/>
      <protection locked="0"/>
    </xf>
    <xf numFmtId="0" fontId="5" fillId="2" borderId="22" xfId="0" applyFont="1" applyFill="1" applyBorder="1" applyAlignment="1">
      <alignment vertical="center"/>
    </xf>
    <xf numFmtId="0" fontId="5" fillId="2" borderId="23" xfId="0" applyFont="1" applyFill="1" applyBorder="1" applyAlignment="1">
      <alignment vertical="center"/>
    </xf>
    <xf numFmtId="176" fontId="5" fillId="2" borderId="23" xfId="0" applyNumberFormat="1" applyFont="1" applyFill="1" applyBorder="1" applyAlignment="1">
      <alignment vertical="center"/>
    </xf>
    <xf numFmtId="0" fontId="5" fillId="2" borderId="23" xfId="0" applyFont="1" applyFill="1" applyBorder="1" applyAlignment="1">
      <alignment horizontal="right" vertical="center" indent="1"/>
    </xf>
    <xf numFmtId="176" fontId="5" fillId="2" borderId="23" xfId="0" applyNumberFormat="1" applyFont="1" applyFill="1" applyBorder="1" applyAlignment="1">
      <alignment horizontal="right" vertical="center" indent="1"/>
    </xf>
    <xf numFmtId="176" fontId="5" fillId="4" borderId="3" xfId="0" applyNumberFormat="1" applyFont="1" applyFill="1" applyBorder="1" applyAlignment="1">
      <alignment vertical="center"/>
    </xf>
    <xf numFmtId="176" fontId="5" fillId="0" borderId="0" xfId="0" applyNumberFormat="1" applyFont="1" applyAlignment="1">
      <alignment vertical="center"/>
    </xf>
    <xf numFmtId="0" fontId="12" fillId="2" borderId="24" xfId="0" applyFont="1" applyFill="1" applyBorder="1" applyAlignment="1" applyProtection="1">
      <alignment horizontal="left" vertical="center" shrinkToFit="1"/>
      <protection locked="0"/>
    </xf>
    <xf numFmtId="0" fontId="19" fillId="0" borderId="0" xfId="0" applyFont="1" applyAlignment="1" applyProtection="1">
      <alignment horizontal="left" vertical="center" shrinkToFit="1"/>
      <protection locked="0"/>
    </xf>
    <xf numFmtId="0" fontId="5" fillId="0" borderId="25" xfId="0" applyFont="1" applyBorder="1" applyAlignment="1">
      <alignment vertical="center"/>
    </xf>
    <xf numFmtId="0" fontId="5" fillId="0" borderId="11" xfId="0" applyFont="1" applyBorder="1" applyAlignment="1">
      <alignment vertical="center"/>
    </xf>
    <xf numFmtId="176" fontId="5" fillId="0" borderId="11"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right" vertical="center" indent="1"/>
    </xf>
    <xf numFmtId="176" fontId="5" fillId="0" borderId="11" xfId="0" applyNumberFormat="1" applyFont="1" applyBorder="1" applyAlignment="1">
      <alignment horizontal="right" vertical="center" indent="1"/>
    </xf>
    <xf numFmtId="0" fontId="14" fillId="0" borderId="12" xfId="0" applyFont="1" applyBorder="1" applyAlignment="1" applyProtection="1">
      <alignment horizontal="left" vertical="center" wrapText="1" shrinkToFit="1"/>
      <protection locked="0"/>
    </xf>
    <xf numFmtId="0" fontId="18" fillId="0" borderId="0" xfId="0" applyFont="1" applyAlignment="1" applyProtection="1">
      <alignment horizontal="left" vertical="center" shrinkToFit="1"/>
      <protection locked="0"/>
    </xf>
    <xf numFmtId="0" fontId="5" fillId="0" borderId="26" xfId="0" applyFont="1" applyBorder="1" applyAlignment="1">
      <alignment vertical="center"/>
    </xf>
    <xf numFmtId="0" fontId="5" fillId="0" borderId="27" xfId="0" applyFont="1" applyBorder="1" applyAlignment="1">
      <alignment vertical="center"/>
    </xf>
    <xf numFmtId="176" fontId="5" fillId="0" borderId="27" xfId="0" applyNumberFormat="1" applyFont="1" applyBorder="1" applyAlignment="1">
      <alignment horizontal="center" vertical="center"/>
    </xf>
    <xf numFmtId="0" fontId="5" fillId="0" borderId="27" xfId="0" applyFont="1" applyBorder="1" applyAlignment="1">
      <alignment horizontal="center" vertical="center"/>
    </xf>
    <xf numFmtId="0" fontId="5" fillId="0" borderId="27" xfId="0" applyFont="1" applyBorder="1" applyAlignment="1">
      <alignment horizontal="right" vertical="center" indent="1"/>
    </xf>
    <xf numFmtId="176" fontId="5" fillId="0" borderId="27" xfId="0" applyNumberFormat="1" applyFont="1" applyBorder="1" applyAlignment="1">
      <alignment horizontal="right" vertical="center" indent="1"/>
    </xf>
    <xf numFmtId="0" fontId="5" fillId="0" borderId="28" xfId="0" applyFont="1" applyBorder="1" applyAlignment="1" applyProtection="1">
      <alignment horizontal="left" vertical="center" shrinkToFit="1"/>
      <protection locked="0"/>
    </xf>
    <xf numFmtId="0" fontId="5" fillId="4" borderId="21" xfId="0" applyFont="1" applyFill="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6" fillId="2" borderId="30" xfId="0" applyFont="1" applyFill="1" applyBorder="1" applyAlignment="1">
      <alignment horizontal="left" vertical="center" indent="2"/>
    </xf>
    <xf numFmtId="176" fontId="6" fillId="2" borderId="31" xfId="0" applyNumberFormat="1" applyFont="1" applyFill="1" applyBorder="1" applyAlignment="1">
      <alignment horizontal="right" vertical="center" indent="1"/>
    </xf>
    <xf numFmtId="0" fontId="6" fillId="2" borderId="0" xfId="0" applyFont="1" applyFill="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176" fontId="4" fillId="0" borderId="0" xfId="0" applyNumberFormat="1" applyFont="1" applyAlignment="1">
      <alignment vertical="center"/>
    </xf>
    <xf numFmtId="176" fontId="11" fillId="5" borderId="11" xfId="0" applyNumberFormat="1" applyFont="1" applyFill="1" applyBorder="1" applyAlignment="1" applyProtection="1">
      <alignment horizontal="center" vertical="center"/>
      <protection locked="0"/>
    </xf>
    <xf numFmtId="176" fontId="11" fillId="5" borderId="11" xfId="0" applyNumberFormat="1" applyFont="1" applyFill="1" applyBorder="1" applyAlignment="1">
      <alignment horizontal="center" vertical="center"/>
    </xf>
    <xf numFmtId="0" fontId="11" fillId="6" borderId="11" xfId="0" applyFont="1" applyFill="1" applyBorder="1" applyAlignment="1">
      <alignment vertical="center"/>
    </xf>
    <xf numFmtId="0" fontId="11" fillId="7" borderId="11" xfId="0" applyFont="1" applyFill="1" applyBorder="1" applyAlignment="1">
      <alignment vertical="center"/>
    </xf>
    <xf numFmtId="56" fontId="11" fillId="0" borderId="11" xfId="0" applyNumberFormat="1" applyFont="1" applyBorder="1" applyAlignment="1">
      <alignment vertical="center"/>
    </xf>
    <xf numFmtId="0" fontId="10" fillId="0" borderId="15" xfId="0" applyFont="1" applyBorder="1" applyAlignment="1">
      <alignment vertical="center"/>
    </xf>
    <xf numFmtId="0" fontId="12" fillId="0" borderId="10" xfId="0" applyFont="1" applyBorder="1" applyAlignment="1">
      <alignment vertical="center"/>
    </xf>
    <xf numFmtId="0" fontId="11" fillId="0" borderId="0" xfId="0" applyFont="1" applyAlignment="1">
      <alignment vertical="center"/>
    </xf>
    <xf numFmtId="0" fontId="12" fillId="0" borderId="14" xfId="0" applyFont="1" applyBorder="1" applyAlignment="1">
      <alignment vertical="center"/>
    </xf>
    <xf numFmtId="0" fontId="11" fillId="7" borderId="32" xfId="0" applyFont="1" applyFill="1" applyBorder="1" applyAlignment="1">
      <alignment vertical="center"/>
    </xf>
    <xf numFmtId="56" fontId="11" fillId="0" borderId="32" xfId="0" applyNumberFormat="1" applyFont="1" applyBorder="1" applyAlignment="1">
      <alignment vertical="center"/>
    </xf>
    <xf numFmtId="0" fontId="11" fillId="0" borderId="32" xfId="0" applyFont="1" applyBorder="1" applyAlignment="1">
      <alignment vertical="center"/>
    </xf>
    <xf numFmtId="176" fontId="11" fillId="3" borderId="32" xfId="0" applyNumberFormat="1" applyFont="1" applyFill="1" applyBorder="1" applyAlignment="1">
      <alignment horizontal="center" vertical="center"/>
    </xf>
    <xf numFmtId="0" fontId="11" fillId="0" borderId="32" xfId="0" applyFont="1" applyBorder="1" applyAlignment="1">
      <alignment horizontal="center" vertical="center"/>
    </xf>
    <xf numFmtId="178" fontId="11" fillId="0" borderId="32" xfId="0" applyNumberFormat="1" applyFont="1" applyBorder="1" applyAlignment="1">
      <alignment horizontal="right" vertical="center" indent="1"/>
    </xf>
    <xf numFmtId="179" fontId="11" fillId="0" borderId="32" xfId="0" applyNumberFormat="1" applyFont="1" applyBorder="1" applyAlignment="1">
      <alignment horizontal="right" vertical="center" indent="1"/>
    </xf>
    <xf numFmtId="176" fontId="11" fillId="0" borderId="32" xfId="0" applyNumberFormat="1" applyFont="1" applyBorder="1" applyAlignment="1">
      <alignment horizontal="center" vertical="center"/>
    </xf>
    <xf numFmtId="0" fontId="5" fillId="7" borderId="33" xfId="0" applyFont="1" applyFill="1" applyBorder="1" applyAlignment="1">
      <alignment vertical="center"/>
    </xf>
    <xf numFmtId="0" fontId="11" fillId="0" borderId="33" xfId="0" applyFont="1" applyBorder="1" applyAlignment="1">
      <alignment vertical="center"/>
    </xf>
    <xf numFmtId="0" fontId="5" fillId="0" borderId="33" xfId="0" applyFont="1" applyBorder="1" applyAlignment="1">
      <alignment horizontal="center" vertical="center"/>
    </xf>
    <xf numFmtId="56" fontId="11" fillId="0" borderId="0" xfId="0" applyNumberFormat="1" applyFont="1" applyAlignment="1">
      <alignment vertical="center"/>
    </xf>
    <xf numFmtId="0" fontId="11" fillId="0" borderId="0" xfId="0" applyFont="1" applyAlignment="1">
      <alignment horizontal="center" vertical="center"/>
    </xf>
    <xf numFmtId="178" fontId="11" fillId="0" borderId="0" xfId="0" applyNumberFormat="1" applyFont="1" applyAlignment="1">
      <alignment horizontal="right" vertical="center" indent="1"/>
    </xf>
    <xf numFmtId="179" fontId="11" fillId="0" borderId="0" xfId="0" applyNumberFormat="1" applyFont="1" applyAlignment="1">
      <alignment horizontal="right" vertical="center" indent="1"/>
    </xf>
    <xf numFmtId="176" fontId="11" fillId="0" borderId="0" xfId="0" applyNumberFormat="1" applyFont="1" applyAlignment="1">
      <alignment horizontal="center" vertical="center"/>
    </xf>
    <xf numFmtId="0" fontId="11" fillId="8" borderId="11" xfId="0" applyFont="1" applyFill="1" applyBorder="1" applyAlignment="1">
      <alignment vertical="center"/>
    </xf>
    <xf numFmtId="0" fontId="10" fillId="8" borderId="11" xfId="0" applyFont="1" applyFill="1" applyBorder="1" applyAlignment="1">
      <alignment vertical="center"/>
    </xf>
    <xf numFmtId="56" fontId="10" fillId="0" borderId="11" xfId="0" applyNumberFormat="1" applyFont="1" applyBorder="1" applyAlignment="1">
      <alignment vertical="center"/>
    </xf>
    <xf numFmtId="0" fontId="10" fillId="0" borderId="11" xfId="0" applyFont="1" applyBorder="1" applyAlignment="1">
      <alignment vertical="center"/>
    </xf>
    <xf numFmtId="176" fontId="10" fillId="3" borderId="11" xfId="0" applyNumberFormat="1" applyFont="1" applyFill="1" applyBorder="1" applyAlignment="1" applyProtection="1">
      <alignment horizontal="center" vertical="center"/>
      <protection locked="0"/>
    </xf>
    <xf numFmtId="0" fontId="10" fillId="0" borderId="11" xfId="0" applyFont="1" applyBorder="1" applyAlignment="1">
      <alignment horizontal="center" vertical="center"/>
    </xf>
    <xf numFmtId="178" fontId="10" fillId="0" borderId="11" xfId="0" applyNumberFormat="1" applyFont="1" applyBorder="1" applyAlignment="1">
      <alignment horizontal="right" vertical="center" indent="1"/>
    </xf>
    <xf numFmtId="179" fontId="10" fillId="0" borderId="11" xfId="0" applyNumberFormat="1" applyFont="1" applyBorder="1" applyAlignment="1">
      <alignment horizontal="right" vertical="center" indent="1"/>
    </xf>
    <xf numFmtId="176" fontId="10" fillId="0" borderId="11" xfId="0" applyNumberFormat="1" applyFont="1" applyBorder="1" applyAlignment="1">
      <alignment horizontal="center" vertical="center"/>
    </xf>
    <xf numFmtId="0" fontId="10" fillId="0" borderId="13" xfId="0" applyFont="1" applyBorder="1" applyAlignment="1" applyProtection="1">
      <alignment horizontal="left" vertical="center" shrinkToFit="1"/>
      <protection locked="0"/>
    </xf>
    <xf numFmtId="180" fontId="10" fillId="0" borderId="11" xfId="0" applyNumberFormat="1" applyFont="1" applyBorder="1" applyAlignment="1">
      <alignment horizontal="right" vertical="center" indent="1"/>
    </xf>
    <xf numFmtId="181" fontId="10" fillId="0" borderId="11" xfId="0" applyNumberFormat="1" applyFont="1" applyBorder="1" applyAlignment="1">
      <alignment horizontal="right" vertical="center" indent="1"/>
    </xf>
    <xf numFmtId="184" fontId="5" fillId="3" borderId="11" xfId="1" applyNumberFormat="1" applyFont="1" applyFill="1" applyBorder="1" applyAlignment="1" applyProtection="1">
      <alignment horizontal="right" vertical="center" indent="1"/>
      <protection locked="0"/>
    </xf>
    <xf numFmtId="0" fontId="2" fillId="0" borderId="0" xfId="0" applyFont="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0" fillId="2" borderId="29" xfId="0" applyFont="1" applyFill="1" applyBorder="1" applyAlignment="1">
      <alignment horizontal="left" vertical="center" wrapText="1" indent="2" shrinkToFit="1"/>
    </xf>
    <xf numFmtId="0" fontId="6" fillId="2" borderId="30" xfId="0" applyFont="1" applyFill="1" applyBorder="1" applyAlignment="1">
      <alignment horizontal="left" vertical="center" indent="2" shrinkToFit="1"/>
    </xf>
    <xf numFmtId="0" fontId="22" fillId="0" borderId="0" xfId="0" applyFont="1" applyAlignment="1">
      <alignment horizontal="left" vertical="top" wrapText="1"/>
    </xf>
    <xf numFmtId="0" fontId="5" fillId="0" borderId="0" xfId="0" applyFont="1" applyAlignment="1">
      <alignment horizontal="left" vertical="top" wrapText="1"/>
    </xf>
    <xf numFmtId="176" fontId="10" fillId="5" borderId="11" xfId="0" applyNumberFormat="1" applyFont="1" applyFill="1" applyBorder="1" applyAlignment="1" applyProtection="1">
      <alignment horizontal="center" vertical="center"/>
      <protection locked="0"/>
    </xf>
    <xf numFmtId="176" fontId="11" fillId="0" borderId="11" xfId="0" applyNumberFormat="1" applyFont="1" applyFill="1" applyBorder="1" applyAlignment="1">
      <alignment horizontal="center" vertical="center"/>
    </xf>
    <xf numFmtId="176" fontId="10" fillId="5" borderId="11" xfId="0" applyNumberFormat="1"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81CFD-0FA8-4AED-AC28-38C1B5B8DA84}">
  <sheetPr>
    <pageSetUpPr fitToPage="1"/>
  </sheetPr>
  <dimension ref="A1:IW113"/>
  <sheetViews>
    <sheetView tabSelected="1" view="pageBreakPreview" topLeftCell="D1" zoomScale="90" zoomScaleNormal="100" zoomScaleSheetLayoutView="90" workbookViewId="0">
      <pane ySplit="4" topLeftCell="A5" activePane="bottomLeft" state="frozen"/>
      <selection pane="bottomLeft" activeCell="D20" sqref="D20"/>
    </sheetView>
  </sheetViews>
  <sheetFormatPr defaultColWidth="9" defaultRowHeight="14.25" x14ac:dyDescent="0.15"/>
  <cols>
    <col min="1" max="1" width="2.25" style="22" customWidth="1"/>
    <col min="2" max="2" width="2.5" style="3" customWidth="1"/>
    <col min="3" max="3" width="10.25" style="3" customWidth="1"/>
    <col min="4" max="4" width="93.875" style="3" customWidth="1"/>
    <col min="5" max="5" width="14.125" style="96" customWidth="1"/>
    <col min="6" max="6" width="4.125" style="22" bestFit="1" customWidth="1"/>
    <col min="7" max="7" width="8.5" style="63" customWidth="1"/>
    <col min="8" max="8" width="2.125" style="3" customWidth="1"/>
    <col min="9" max="9" width="11.875" style="63" bestFit="1" customWidth="1"/>
    <col min="10" max="10" width="16.125" style="64" customWidth="1"/>
    <col min="11" max="11" width="36.125" style="28" customWidth="1"/>
    <col min="12" max="12" width="19.875" style="28" customWidth="1"/>
    <col min="13" max="16384" width="9" style="22"/>
  </cols>
  <sheetData>
    <row r="1" spans="1:12" s="3" customFormat="1" ht="17.25" x14ac:dyDescent="0.15">
      <c r="A1" s="135" t="s">
        <v>73</v>
      </c>
      <c r="B1" s="135"/>
      <c r="C1" s="135"/>
      <c r="D1" s="135"/>
      <c r="E1" s="135"/>
      <c r="F1" s="135"/>
      <c r="G1" s="135"/>
      <c r="H1" s="135"/>
      <c r="I1" s="135"/>
      <c r="J1" s="135"/>
      <c r="K1" s="1" t="s">
        <v>0</v>
      </c>
      <c r="L1" s="2"/>
    </row>
    <row r="2" spans="1:12" s="3" customFormat="1" ht="16.5" customHeight="1" x14ac:dyDescent="0.15">
      <c r="A2" s="135" t="s">
        <v>72</v>
      </c>
      <c r="B2" s="135"/>
      <c r="C2" s="135"/>
      <c r="D2" s="135"/>
      <c r="E2" s="135"/>
      <c r="F2" s="135"/>
      <c r="G2" s="135"/>
      <c r="H2" s="135"/>
      <c r="I2" s="135"/>
      <c r="J2" s="135"/>
      <c r="K2" s="1"/>
      <c r="L2" s="2"/>
    </row>
    <row r="3" spans="1:12" s="3" customFormat="1" ht="15" thickBot="1" x14ac:dyDescent="0.2">
      <c r="A3" s="4"/>
      <c r="B3" s="4"/>
      <c r="C3" s="4"/>
      <c r="D3" s="5"/>
      <c r="E3" s="6"/>
      <c r="F3" s="6"/>
      <c r="G3" s="7"/>
      <c r="H3" s="7"/>
      <c r="I3" s="7"/>
      <c r="J3" s="7"/>
      <c r="K3" s="6"/>
      <c r="L3" s="2"/>
    </row>
    <row r="4" spans="1:12" s="3" customFormat="1" ht="15" thickBot="1" x14ac:dyDescent="0.2">
      <c r="A4" s="136" t="s">
        <v>1</v>
      </c>
      <c r="B4" s="137"/>
      <c r="C4" s="137"/>
      <c r="D4" s="138"/>
      <c r="E4" s="8" t="s">
        <v>2</v>
      </c>
      <c r="F4" s="9"/>
      <c r="G4" s="10" t="s">
        <v>3</v>
      </c>
      <c r="H4" s="11"/>
      <c r="I4" s="11" t="s">
        <v>4</v>
      </c>
      <c r="J4" s="12" t="s">
        <v>5</v>
      </c>
      <c r="K4" s="13" t="s">
        <v>6</v>
      </c>
      <c r="L4" s="14"/>
    </row>
    <row r="5" spans="1:12" x14ac:dyDescent="0.15">
      <c r="A5" s="15" t="s">
        <v>7</v>
      </c>
      <c r="B5" s="16"/>
      <c r="C5" s="16"/>
      <c r="D5" s="16"/>
      <c r="E5" s="17"/>
      <c r="F5" s="16"/>
      <c r="G5" s="18"/>
      <c r="H5" s="16"/>
      <c r="I5" s="18"/>
      <c r="J5" s="19"/>
      <c r="K5" s="20"/>
      <c r="L5" s="21"/>
    </row>
    <row r="6" spans="1:12" x14ac:dyDescent="0.15">
      <c r="A6" s="103" t="s">
        <v>8</v>
      </c>
      <c r="B6" s="30"/>
      <c r="C6" s="24"/>
      <c r="D6" s="24"/>
      <c r="E6" s="36"/>
      <c r="F6" s="26"/>
      <c r="G6" s="37"/>
      <c r="H6" s="26"/>
      <c r="I6" s="38"/>
      <c r="J6" s="25"/>
      <c r="K6" s="29"/>
    </row>
    <row r="7" spans="1:12" x14ac:dyDescent="0.15">
      <c r="A7" s="23"/>
      <c r="B7" s="30" t="s">
        <v>9</v>
      </c>
      <c r="C7" s="30"/>
      <c r="D7" s="24"/>
      <c r="E7" s="25"/>
      <c r="F7" s="26"/>
      <c r="G7" s="27"/>
      <c r="H7" s="26"/>
      <c r="I7" s="27"/>
      <c r="J7" s="25"/>
      <c r="K7" s="42"/>
      <c r="L7" s="43"/>
    </row>
    <row r="8" spans="1:12" x14ac:dyDescent="0.15">
      <c r="A8" s="102"/>
      <c r="B8" s="99"/>
      <c r="C8" s="101">
        <v>46132</v>
      </c>
      <c r="D8" s="24" t="s">
        <v>10</v>
      </c>
      <c r="E8" s="31"/>
      <c r="F8" s="26" t="s">
        <v>11</v>
      </c>
      <c r="G8" s="37">
        <v>34</v>
      </c>
      <c r="H8" s="26" t="s">
        <v>11</v>
      </c>
      <c r="I8" s="33">
        <v>2</v>
      </c>
      <c r="J8" s="144">
        <f t="shared" ref="J8" si="0">E8*G8*I8</f>
        <v>0</v>
      </c>
      <c r="K8" s="29" t="s">
        <v>82</v>
      </c>
      <c r="L8" s="39"/>
    </row>
    <row r="9" spans="1:12" x14ac:dyDescent="0.15">
      <c r="A9" s="102"/>
      <c r="B9" s="99"/>
      <c r="C9" s="101">
        <v>46133</v>
      </c>
      <c r="D9" s="24" t="s">
        <v>12</v>
      </c>
      <c r="E9" s="31"/>
      <c r="F9" s="26" t="s">
        <v>11</v>
      </c>
      <c r="G9" s="32">
        <v>1</v>
      </c>
      <c r="H9" s="26" t="s">
        <v>11</v>
      </c>
      <c r="I9" s="33">
        <v>1</v>
      </c>
      <c r="J9" s="144">
        <f t="shared" ref="J9" si="1">E9*G9*I9</f>
        <v>0</v>
      </c>
      <c r="K9" s="29"/>
      <c r="L9" s="39"/>
    </row>
    <row r="10" spans="1:12" x14ac:dyDescent="0.15">
      <c r="A10" s="102"/>
      <c r="B10" s="99"/>
      <c r="C10" s="101">
        <v>46134</v>
      </c>
      <c r="D10" s="24" t="s">
        <v>13</v>
      </c>
      <c r="E10" s="31"/>
      <c r="F10" s="26" t="s">
        <v>11</v>
      </c>
      <c r="G10" s="32">
        <v>1</v>
      </c>
      <c r="H10" s="26" t="s">
        <v>11</v>
      </c>
      <c r="I10" s="33">
        <v>1</v>
      </c>
      <c r="J10" s="144">
        <f t="shared" ref="J10:J12" si="2">E10*G10*I10</f>
        <v>0</v>
      </c>
      <c r="K10" s="29"/>
      <c r="L10" s="39"/>
    </row>
    <row r="11" spans="1:12" x14ac:dyDescent="0.15">
      <c r="A11" s="23"/>
      <c r="B11" s="99"/>
      <c r="C11" s="101">
        <v>46134</v>
      </c>
      <c r="D11" s="24" t="s">
        <v>14</v>
      </c>
      <c r="E11" s="97">
        <f>ROUNDDOWN(11020*100/110,0)</f>
        <v>10018</v>
      </c>
      <c r="F11" s="26" t="s">
        <v>11</v>
      </c>
      <c r="G11" s="37">
        <v>34</v>
      </c>
      <c r="H11" s="26" t="s">
        <v>11</v>
      </c>
      <c r="I11" s="38">
        <v>1</v>
      </c>
      <c r="J11" s="98">
        <f>E11*G11*I11</f>
        <v>340612</v>
      </c>
      <c r="K11" s="29" t="s">
        <v>35</v>
      </c>
    </row>
    <row r="12" spans="1:12" ht="16.5" customHeight="1" x14ac:dyDescent="0.15">
      <c r="A12" s="102"/>
      <c r="B12" s="99"/>
      <c r="C12" s="101">
        <v>46134</v>
      </c>
      <c r="D12" s="24" t="s">
        <v>15</v>
      </c>
      <c r="E12" s="31"/>
      <c r="F12" s="26"/>
      <c r="G12" s="32">
        <v>1</v>
      </c>
      <c r="H12" s="26" t="s">
        <v>11</v>
      </c>
      <c r="I12" s="33">
        <v>1</v>
      </c>
      <c r="J12" s="144">
        <f t="shared" si="2"/>
        <v>0</v>
      </c>
      <c r="K12" s="29"/>
      <c r="L12" s="39"/>
    </row>
    <row r="13" spans="1:12" x14ac:dyDescent="0.15">
      <c r="A13" s="51"/>
      <c r="B13" s="24"/>
      <c r="C13" s="24"/>
      <c r="D13" s="24"/>
      <c r="E13" s="36"/>
      <c r="F13" s="26"/>
      <c r="G13" s="37"/>
      <c r="H13" s="26"/>
      <c r="I13" s="33"/>
      <c r="J13" s="25"/>
      <c r="K13" s="50"/>
      <c r="L13" s="39"/>
    </row>
    <row r="14" spans="1:12" x14ac:dyDescent="0.15">
      <c r="A14" s="44"/>
      <c r="B14" s="24"/>
      <c r="C14" s="24"/>
      <c r="D14" s="24"/>
      <c r="E14" s="25"/>
      <c r="F14" s="41"/>
      <c r="G14" s="37"/>
      <c r="H14" s="26"/>
      <c r="I14" s="33"/>
      <c r="J14" s="25"/>
      <c r="K14" s="29"/>
    </row>
    <row r="15" spans="1:12" x14ac:dyDescent="0.15">
      <c r="A15" s="105" t="s">
        <v>16</v>
      </c>
      <c r="B15" s="24"/>
      <c r="C15" s="104"/>
      <c r="D15" s="24"/>
      <c r="E15" s="25"/>
      <c r="F15" s="41"/>
      <c r="G15" s="37"/>
      <c r="H15" s="26"/>
      <c r="I15" s="33"/>
      <c r="J15" s="25"/>
      <c r="K15" s="46"/>
    </row>
    <row r="16" spans="1:12" x14ac:dyDescent="0.15">
      <c r="A16" s="45"/>
      <c r="B16" s="30" t="s">
        <v>17</v>
      </c>
      <c r="C16" s="22"/>
      <c r="D16" s="24"/>
      <c r="E16" s="36"/>
      <c r="F16" s="26"/>
      <c r="G16" s="37"/>
      <c r="H16" s="26"/>
      <c r="I16" s="40"/>
      <c r="J16" s="25"/>
      <c r="K16" s="49"/>
    </row>
    <row r="17" spans="1:257" x14ac:dyDescent="0.15">
      <c r="A17" s="45"/>
      <c r="B17" s="100"/>
      <c r="C17" s="101">
        <v>46170</v>
      </c>
      <c r="D17" s="24" t="s">
        <v>18</v>
      </c>
      <c r="E17" s="97">
        <f>ROUNDDOWN(10950*100/110,0)</f>
        <v>9954</v>
      </c>
      <c r="F17" s="26" t="s">
        <v>11</v>
      </c>
      <c r="G17" s="37">
        <v>33</v>
      </c>
      <c r="H17" s="26" t="s">
        <v>11</v>
      </c>
      <c r="I17" s="38">
        <v>1</v>
      </c>
      <c r="J17" s="98">
        <f>E17*G17*I17</f>
        <v>328482</v>
      </c>
      <c r="K17" s="29" t="s">
        <v>35</v>
      </c>
      <c r="L17" s="34"/>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row>
    <row r="18" spans="1:257" x14ac:dyDescent="0.15">
      <c r="A18" s="45"/>
      <c r="B18" s="100"/>
      <c r="C18" s="101">
        <v>46171</v>
      </c>
      <c r="D18" s="24" t="s">
        <v>20</v>
      </c>
      <c r="E18" s="97">
        <f>ROUNDDOWN((4510+4260)*100/110,0)</f>
        <v>7972</v>
      </c>
      <c r="F18" s="26" t="s">
        <v>11</v>
      </c>
      <c r="G18" s="37">
        <v>33</v>
      </c>
      <c r="H18" s="26" t="s">
        <v>11</v>
      </c>
      <c r="I18" s="38">
        <v>1</v>
      </c>
      <c r="J18" s="98">
        <f t="shared" ref="J18" si="3">E18*G18*I18</f>
        <v>263076</v>
      </c>
      <c r="K18" s="29" t="s">
        <v>35</v>
      </c>
      <c r="L18" s="34"/>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c r="IB18" s="35"/>
      <c r="IC18" s="35"/>
      <c r="ID18" s="35"/>
      <c r="IE18" s="35"/>
      <c r="IF18" s="35"/>
      <c r="IG18" s="35"/>
      <c r="IH18" s="35"/>
      <c r="II18" s="35"/>
      <c r="IJ18" s="35"/>
      <c r="IK18" s="35"/>
      <c r="IL18" s="35"/>
      <c r="IM18" s="35"/>
      <c r="IN18" s="35"/>
      <c r="IO18" s="35"/>
      <c r="IP18" s="35"/>
      <c r="IQ18" s="35"/>
      <c r="IR18" s="35"/>
      <c r="IS18" s="35"/>
      <c r="IT18" s="35"/>
      <c r="IU18" s="35"/>
      <c r="IV18" s="35"/>
    </row>
    <row r="19" spans="1:257" x14ac:dyDescent="0.15">
      <c r="A19" s="45"/>
      <c r="B19" s="100"/>
      <c r="C19" s="101">
        <v>46170</v>
      </c>
      <c r="D19" s="24" t="s">
        <v>21</v>
      </c>
      <c r="E19" s="31"/>
      <c r="F19" s="26" t="s">
        <v>11</v>
      </c>
      <c r="G19" s="32">
        <v>1</v>
      </c>
      <c r="H19" s="26" t="s">
        <v>11</v>
      </c>
      <c r="I19" s="33">
        <v>1</v>
      </c>
      <c r="J19" s="25">
        <f>E19*G19*I19</f>
        <v>0</v>
      </c>
      <c r="K19" s="29"/>
      <c r="L19" s="47"/>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c r="IR19" s="48"/>
      <c r="IS19" s="48"/>
      <c r="IT19" s="48"/>
      <c r="IU19" s="48"/>
      <c r="IV19" s="48"/>
      <c r="IW19" s="48"/>
    </row>
    <row r="20" spans="1:257" x14ac:dyDescent="0.15">
      <c r="A20" s="45"/>
      <c r="B20" s="100"/>
      <c r="C20" s="101">
        <v>46170</v>
      </c>
      <c r="D20" s="24" t="s">
        <v>22</v>
      </c>
      <c r="E20" s="31"/>
      <c r="F20" s="26" t="s">
        <v>11</v>
      </c>
      <c r="G20" s="32">
        <v>1</v>
      </c>
      <c r="H20" s="26" t="s">
        <v>11</v>
      </c>
      <c r="I20" s="33">
        <v>1</v>
      </c>
      <c r="J20" s="25">
        <f t="shared" ref="J20:J24" si="4">E20*G20*I20</f>
        <v>0</v>
      </c>
      <c r="K20" s="29"/>
    </row>
    <row r="21" spans="1:257" x14ac:dyDescent="0.15">
      <c r="A21" s="45"/>
      <c r="B21" s="100"/>
      <c r="C21" s="101">
        <v>46171</v>
      </c>
      <c r="D21" s="24" t="s">
        <v>23</v>
      </c>
      <c r="E21" s="31"/>
      <c r="F21" s="26" t="s">
        <v>11</v>
      </c>
      <c r="G21" s="32">
        <v>1</v>
      </c>
      <c r="H21" s="26" t="s">
        <v>11</v>
      </c>
      <c r="I21" s="33">
        <v>1</v>
      </c>
      <c r="J21" s="25">
        <f t="shared" si="4"/>
        <v>0</v>
      </c>
      <c r="K21" s="29"/>
    </row>
    <row r="22" spans="1:257" x14ac:dyDescent="0.15">
      <c r="A22" s="45"/>
      <c r="B22" s="100"/>
      <c r="C22" s="101">
        <v>46172</v>
      </c>
      <c r="D22" s="24" t="s">
        <v>24</v>
      </c>
      <c r="E22" s="31"/>
      <c r="F22" s="26" t="s">
        <v>11</v>
      </c>
      <c r="G22" s="32">
        <v>1</v>
      </c>
      <c r="H22" s="26" t="s">
        <v>11</v>
      </c>
      <c r="I22" s="33">
        <v>1</v>
      </c>
      <c r="J22" s="25">
        <f t="shared" si="4"/>
        <v>0</v>
      </c>
      <c r="K22" s="29"/>
    </row>
    <row r="23" spans="1:257" x14ac:dyDescent="0.15">
      <c r="A23" s="23"/>
      <c r="B23" s="100"/>
      <c r="C23" s="101">
        <v>46170</v>
      </c>
      <c r="D23" s="24" t="s">
        <v>25</v>
      </c>
      <c r="E23" s="31"/>
      <c r="F23" s="26" t="s">
        <v>11</v>
      </c>
      <c r="G23" s="37">
        <v>30</v>
      </c>
      <c r="H23" s="26" t="s">
        <v>11</v>
      </c>
      <c r="I23" s="40">
        <v>1</v>
      </c>
      <c r="J23" s="25">
        <f t="shared" si="4"/>
        <v>0</v>
      </c>
      <c r="K23" s="29" t="s">
        <v>26</v>
      </c>
    </row>
    <row r="24" spans="1:257" x14ac:dyDescent="0.15">
      <c r="A24" s="102"/>
      <c r="B24" s="100"/>
      <c r="C24" s="101">
        <v>46170</v>
      </c>
      <c r="D24" s="24" t="s">
        <v>27</v>
      </c>
      <c r="E24" s="31"/>
      <c r="F24" s="26" t="s">
        <v>11</v>
      </c>
      <c r="G24" s="37">
        <v>3</v>
      </c>
      <c r="H24" s="26" t="s">
        <v>11</v>
      </c>
      <c r="I24" s="40">
        <v>1</v>
      </c>
      <c r="J24" s="25">
        <f t="shared" si="4"/>
        <v>0</v>
      </c>
      <c r="K24" s="29" t="s">
        <v>28</v>
      </c>
    </row>
    <row r="25" spans="1:257" x14ac:dyDescent="0.15">
      <c r="A25" s="45"/>
      <c r="B25" s="100"/>
      <c r="C25" s="101">
        <v>46171</v>
      </c>
      <c r="D25" s="24" t="s">
        <v>29</v>
      </c>
      <c r="E25" s="31"/>
      <c r="F25" s="26" t="s">
        <v>11</v>
      </c>
      <c r="G25" s="37">
        <v>33</v>
      </c>
      <c r="H25" s="26" t="s">
        <v>11</v>
      </c>
      <c r="I25" s="40">
        <v>1</v>
      </c>
      <c r="J25" s="25">
        <f t="shared" ref="J25:J33" si="5">E25*G25*I25</f>
        <v>0</v>
      </c>
      <c r="K25" s="29" t="s">
        <v>83</v>
      </c>
    </row>
    <row r="26" spans="1:257" x14ac:dyDescent="0.15">
      <c r="A26" s="45"/>
      <c r="B26" s="100"/>
      <c r="C26" s="101">
        <v>46170</v>
      </c>
      <c r="D26" s="24" t="s">
        <v>30</v>
      </c>
      <c r="E26" s="31"/>
      <c r="F26" s="26" t="s">
        <v>11</v>
      </c>
      <c r="G26" s="37">
        <v>1</v>
      </c>
      <c r="H26" s="26" t="s">
        <v>11</v>
      </c>
      <c r="I26" s="33">
        <v>1</v>
      </c>
      <c r="J26" s="25">
        <f t="shared" si="5"/>
        <v>0</v>
      </c>
      <c r="K26" s="29"/>
    </row>
    <row r="27" spans="1:257" x14ac:dyDescent="0.15">
      <c r="A27" s="45"/>
      <c r="B27" s="100"/>
      <c r="C27" s="101">
        <v>46171</v>
      </c>
      <c r="D27" s="24" t="s">
        <v>31</v>
      </c>
      <c r="E27" s="31"/>
      <c r="F27" s="26" t="s">
        <v>11</v>
      </c>
      <c r="G27" s="37">
        <v>1</v>
      </c>
      <c r="H27" s="26" t="s">
        <v>11</v>
      </c>
      <c r="I27" s="33">
        <v>1</v>
      </c>
      <c r="J27" s="25">
        <f t="shared" si="5"/>
        <v>0</v>
      </c>
      <c r="K27" s="29"/>
    </row>
    <row r="28" spans="1:257" x14ac:dyDescent="0.15">
      <c r="A28" s="45"/>
      <c r="B28" s="100"/>
      <c r="C28" s="101">
        <v>46172</v>
      </c>
      <c r="D28" s="24" t="s">
        <v>32</v>
      </c>
      <c r="E28" s="31"/>
      <c r="F28" s="26" t="s">
        <v>11</v>
      </c>
      <c r="G28" s="37">
        <v>1</v>
      </c>
      <c r="H28" s="26" t="s">
        <v>11</v>
      </c>
      <c r="I28" s="33">
        <v>1</v>
      </c>
      <c r="J28" s="25">
        <f t="shared" si="5"/>
        <v>0</v>
      </c>
      <c r="K28" s="29"/>
    </row>
    <row r="29" spans="1:257" x14ac:dyDescent="0.15">
      <c r="A29" s="45"/>
      <c r="B29" s="100"/>
      <c r="C29" s="101">
        <v>46170</v>
      </c>
      <c r="D29" s="24" t="s">
        <v>33</v>
      </c>
      <c r="E29" s="97">
        <f>300+200</f>
        <v>500</v>
      </c>
      <c r="F29" s="26" t="s">
        <v>11</v>
      </c>
      <c r="G29" s="37">
        <v>33</v>
      </c>
      <c r="H29" s="26" t="s">
        <v>11</v>
      </c>
      <c r="I29" s="38">
        <v>1</v>
      </c>
      <c r="J29" s="98">
        <f t="shared" si="5"/>
        <v>16500</v>
      </c>
      <c r="K29" s="29" t="s">
        <v>74</v>
      </c>
    </row>
    <row r="30" spans="1:257" x14ac:dyDescent="0.15">
      <c r="A30" s="45"/>
      <c r="B30" s="100"/>
      <c r="C30" s="101">
        <v>46170</v>
      </c>
      <c r="D30" s="24" t="s">
        <v>34</v>
      </c>
      <c r="E30" s="97">
        <f>300+200</f>
        <v>500</v>
      </c>
      <c r="F30" s="26" t="s">
        <v>11</v>
      </c>
      <c r="G30" s="37">
        <v>1</v>
      </c>
      <c r="H30" s="26" t="s">
        <v>11</v>
      </c>
      <c r="I30" s="38">
        <v>1</v>
      </c>
      <c r="J30" s="98">
        <f t="shared" ref="J30" si="6">E30*G30*I30</f>
        <v>500</v>
      </c>
      <c r="K30" s="29" t="s">
        <v>74</v>
      </c>
    </row>
    <row r="31" spans="1:257" x14ac:dyDescent="0.15">
      <c r="A31" s="45"/>
      <c r="B31" s="100"/>
      <c r="C31" s="101">
        <v>46170</v>
      </c>
      <c r="D31" s="24" t="s">
        <v>36</v>
      </c>
      <c r="E31" s="97">
        <v>300</v>
      </c>
      <c r="F31" s="26" t="s">
        <v>11</v>
      </c>
      <c r="G31" s="37">
        <v>33</v>
      </c>
      <c r="H31" s="26" t="s">
        <v>11</v>
      </c>
      <c r="I31" s="33">
        <v>1</v>
      </c>
      <c r="J31" s="98">
        <f t="shared" ref="J31" si="7">E31*G31*I31</f>
        <v>9900</v>
      </c>
      <c r="K31" s="29" t="s">
        <v>19</v>
      </c>
    </row>
    <row r="32" spans="1:257" x14ac:dyDescent="0.15">
      <c r="A32" s="45"/>
      <c r="B32" s="100"/>
      <c r="C32" s="101">
        <v>46170</v>
      </c>
      <c r="D32" s="24" t="s">
        <v>37</v>
      </c>
      <c r="E32" s="97">
        <v>300</v>
      </c>
      <c r="F32" s="26" t="s">
        <v>11</v>
      </c>
      <c r="G32" s="37">
        <v>1</v>
      </c>
      <c r="H32" s="26" t="s">
        <v>11</v>
      </c>
      <c r="I32" s="33">
        <v>1</v>
      </c>
      <c r="J32" s="98">
        <f t="shared" ref="J32" si="8">E32*G32*I32</f>
        <v>300</v>
      </c>
      <c r="K32" s="29" t="s">
        <v>35</v>
      </c>
    </row>
    <row r="33" spans="1:257" x14ac:dyDescent="0.15">
      <c r="A33" s="45"/>
      <c r="B33" s="100"/>
      <c r="C33" s="101">
        <v>46171</v>
      </c>
      <c r="D33" s="24" t="s">
        <v>38</v>
      </c>
      <c r="E33" s="97">
        <v>160</v>
      </c>
      <c r="F33" s="26" t="s">
        <v>11</v>
      </c>
      <c r="G33" s="37">
        <v>33</v>
      </c>
      <c r="H33" s="26" t="s">
        <v>11</v>
      </c>
      <c r="I33" s="33">
        <v>1</v>
      </c>
      <c r="J33" s="98">
        <f t="shared" si="5"/>
        <v>5280</v>
      </c>
      <c r="K33" s="29" t="s">
        <v>19</v>
      </c>
    </row>
    <row r="34" spans="1:257" x14ac:dyDescent="0.15">
      <c r="A34" s="45"/>
      <c r="B34" s="100"/>
      <c r="C34" s="101">
        <v>46171</v>
      </c>
      <c r="D34" s="24" t="s">
        <v>39</v>
      </c>
      <c r="E34" s="97">
        <v>160</v>
      </c>
      <c r="F34" s="26" t="s">
        <v>11</v>
      </c>
      <c r="G34" s="37">
        <v>1</v>
      </c>
      <c r="H34" s="26" t="s">
        <v>11</v>
      </c>
      <c r="I34" s="33">
        <v>1</v>
      </c>
      <c r="J34" s="98">
        <f t="shared" ref="J34" si="9">E34*G34*I34</f>
        <v>160</v>
      </c>
      <c r="K34" s="29" t="s">
        <v>35</v>
      </c>
    </row>
    <row r="35" spans="1:257" x14ac:dyDescent="0.15">
      <c r="A35" s="45"/>
      <c r="B35" s="100"/>
      <c r="C35" s="101">
        <v>46172</v>
      </c>
      <c r="D35" s="24" t="s">
        <v>40</v>
      </c>
      <c r="E35" s="97">
        <v>800</v>
      </c>
      <c r="F35" s="26" t="s">
        <v>11</v>
      </c>
      <c r="G35" s="37">
        <v>33</v>
      </c>
      <c r="H35" s="26" t="s">
        <v>11</v>
      </c>
      <c r="I35" s="33">
        <v>1</v>
      </c>
      <c r="J35" s="98">
        <f>E35*G35*I35</f>
        <v>26400</v>
      </c>
      <c r="K35" s="46" t="s">
        <v>19</v>
      </c>
    </row>
    <row r="36" spans="1:257" x14ac:dyDescent="0.15">
      <c r="A36" s="45"/>
      <c r="B36" s="100"/>
      <c r="C36" s="101">
        <v>46172</v>
      </c>
      <c r="D36" s="24" t="s">
        <v>41</v>
      </c>
      <c r="E36" s="97">
        <v>800</v>
      </c>
      <c r="F36" s="26" t="s">
        <v>11</v>
      </c>
      <c r="G36" s="37">
        <v>1</v>
      </c>
      <c r="H36" s="26" t="s">
        <v>11</v>
      </c>
      <c r="I36" s="33">
        <v>1</v>
      </c>
      <c r="J36" s="98">
        <f>E36*G36*I36</f>
        <v>800</v>
      </c>
      <c r="K36" s="46" t="s">
        <v>35</v>
      </c>
    </row>
    <row r="37" spans="1:257" x14ac:dyDescent="0.15">
      <c r="A37" s="45"/>
      <c r="B37" s="24"/>
      <c r="C37" s="24"/>
      <c r="D37" s="24"/>
      <c r="E37" s="36"/>
      <c r="F37" s="26"/>
      <c r="G37" s="37"/>
      <c r="H37" s="26"/>
      <c r="I37" s="40"/>
      <c r="J37" s="25"/>
      <c r="K37" s="49"/>
    </row>
    <row r="38" spans="1:257" x14ac:dyDescent="0.15">
      <c r="A38" s="44"/>
      <c r="B38" s="30" t="s">
        <v>42</v>
      </c>
      <c r="C38" s="24"/>
      <c r="D38" s="24"/>
      <c r="E38" s="24"/>
      <c r="F38" s="41"/>
      <c r="G38" s="37"/>
      <c r="H38" s="26"/>
      <c r="I38" s="38"/>
      <c r="J38" s="25"/>
      <c r="K38" s="29"/>
    </row>
    <row r="39" spans="1:257" x14ac:dyDescent="0.15">
      <c r="A39" s="45"/>
      <c r="B39" s="114"/>
      <c r="C39" s="101">
        <v>46164</v>
      </c>
      <c r="D39" s="115" t="s">
        <v>43</v>
      </c>
      <c r="E39" s="31"/>
      <c r="F39" s="116" t="s">
        <v>11</v>
      </c>
      <c r="G39" s="32">
        <v>1</v>
      </c>
      <c r="H39" s="116"/>
      <c r="I39" s="33">
        <v>1</v>
      </c>
      <c r="J39" s="25">
        <f>E39*G39*I39</f>
        <v>0</v>
      </c>
      <c r="K39" s="29"/>
    </row>
    <row r="40" spans="1:257" x14ac:dyDescent="0.15">
      <c r="A40" s="45"/>
      <c r="B40" s="106"/>
      <c r="C40" s="107">
        <v>46177</v>
      </c>
      <c r="D40" s="108" t="s">
        <v>44</v>
      </c>
      <c r="E40" s="109"/>
      <c r="F40" s="110" t="s">
        <v>11</v>
      </c>
      <c r="G40" s="111">
        <v>1</v>
      </c>
      <c r="H40" s="110" t="s">
        <v>11</v>
      </c>
      <c r="I40" s="112">
        <v>1</v>
      </c>
      <c r="J40" s="113">
        <f>E40*G40*I40</f>
        <v>0</v>
      </c>
      <c r="K40" s="65"/>
    </row>
    <row r="41" spans="1:257" x14ac:dyDescent="0.15">
      <c r="A41" s="44"/>
      <c r="B41" s="117"/>
      <c r="C41" s="117"/>
      <c r="D41" s="104"/>
      <c r="E41" s="104"/>
      <c r="F41" s="118"/>
      <c r="G41" s="119"/>
      <c r="H41" s="118"/>
      <c r="I41" s="120"/>
      <c r="J41" s="121"/>
      <c r="K41" s="65"/>
    </row>
    <row r="42" spans="1:257" x14ac:dyDescent="0.15">
      <c r="A42" s="105" t="s">
        <v>75</v>
      </c>
      <c r="B42" s="104"/>
      <c r="C42" s="117"/>
      <c r="D42" s="104"/>
      <c r="E42" s="121"/>
      <c r="F42" s="118"/>
      <c r="G42" s="119"/>
      <c r="H42" s="118"/>
      <c r="I42" s="120"/>
      <c r="J42" s="121"/>
      <c r="K42" s="65"/>
    </row>
    <row r="43" spans="1:257" x14ac:dyDescent="0.15">
      <c r="A43" s="45"/>
      <c r="B43" s="30" t="s">
        <v>45</v>
      </c>
      <c r="C43" s="22"/>
      <c r="D43" s="24"/>
      <c r="E43" s="36"/>
      <c r="F43" s="26"/>
      <c r="G43" s="37"/>
      <c r="H43" s="26"/>
      <c r="I43" s="40"/>
      <c r="J43" s="25"/>
      <c r="K43" s="49"/>
    </row>
    <row r="44" spans="1:257" x14ac:dyDescent="0.15">
      <c r="A44" s="45"/>
      <c r="B44" s="122"/>
      <c r="C44" s="101">
        <v>46207</v>
      </c>
      <c r="D44" s="24" t="s">
        <v>18</v>
      </c>
      <c r="E44" s="97">
        <f>ROUNDDOWN(10950*100/110,0)</f>
        <v>9954</v>
      </c>
      <c r="F44" s="26" t="s">
        <v>11</v>
      </c>
      <c r="G44" s="37">
        <v>35</v>
      </c>
      <c r="H44" s="26" t="s">
        <v>11</v>
      </c>
      <c r="I44" s="38">
        <v>1</v>
      </c>
      <c r="J44" s="98">
        <f>E44*G44*I44</f>
        <v>348390</v>
      </c>
      <c r="K44" s="29" t="s">
        <v>35</v>
      </c>
      <c r="L44" s="34"/>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35"/>
      <c r="EN44" s="35"/>
      <c r="EO44" s="35"/>
      <c r="EP44" s="35"/>
      <c r="EQ44" s="35"/>
      <c r="ER44" s="35"/>
      <c r="ES44" s="35"/>
      <c r="ET44" s="35"/>
      <c r="EU44" s="35"/>
      <c r="EV44" s="35"/>
      <c r="EW44" s="35"/>
      <c r="EX44" s="35"/>
      <c r="EY44" s="35"/>
      <c r="EZ44" s="35"/>
      <c r="FA44" s="35"/>
      <c r="FB44" s="35"/>
      <c r="FC44" s="35"/>
      <c r="FD44" s="35"/>
      <c r="FE44" s="35"/>
      <c r="FF44" s="35"/>
      <c r="FG44" s="35"/>
      <c r="FH44" s="35"/>
      <c r="FI44" s="35"/>
      <c r="FJ44" s="35"/>
      <c r="FK44" s="35"/>
      <c r="FL44" s="35"/>
      <c r="FM44" s="35"/>
      <c r="FN44" s="35"/>
      <c r="FO44" s="35"/>
      <c r="FP44" s="35"/>
      <c r="FQ44" s="35"/>
      <c r="FR44" s="35"/>
      <c r="FS44" s="35"/>
      <c r="FT44" s="35"/>
      <c r="FU44" s="35"/>
      <c r="FV44" s="35"/>
      <c r="FW44" s="35"/>
      <c r="FX44" s="35"/>
      <c r="FY44" s="35"/>
      <c r="FZ44" s="35"/>
      <c r="GA44" s="35"/>
      <c r="GB44" s="35"/>
      <c r="GC44" s="35"/>
      <c r="GD44" s="35"/>
      <c r="GE44" s="35"/>
      <c r="GF44" s="35"/>
      <c r="GG44" s="35"/>
      <c r="GH44" s="35"/>
      <c r="GI44" s="35"/>
      <c r="GJ44" s="35"/>
      <c r="GK44" s="35"/>
      <c r="GL44" s="35"/>
      <c r="GM44" s="35"/>
      <c r="GN44" s="35"/>
      <c r="GO44" s="35"/>
      <c r="GP44" s="35"/>
      <c r="GQ44" s="35"/>
      <c r="GR44" s="35"/>
      <c r="GS44" s="35"/>
      <c r="GT44" s="35"/>
      <c r="GU44" s="35"/>
      <c r="GV44" s="35"/>
      <c r="GW44" s="35"/>
      <c r="GX44" s="35"/>
      <c r="GY44" s="35"/>
      <c r="GZ44" s="35"/>
      <c r="HA44" s="35"/>
      <c r="HB44" s="35"/>
      <c r="HC44" s="35"/>
      <c r="HD44" s="35"/>
      <c r="HE44" s="35"/>
      <c r="HF44" s="35"/>
      <c r="HG44" s="35"/>
      <c r="HH44" s="35"/>
      <c r="HI44" s="35"/>
      <c r="HJ44" s="35"/>
      <c r="HK44" s="35"/>
      <c r="HL44" s="35"/>
      <c r="HM44" s="35"/>
      <c r="HN44" s="35"/>
      <c r="HO44" s="35"/>
      <c r="HP44" s="35"/>
      <c r="HQ44" s="35"/>
      <c r="HR44" s="35"/>
      <c r="HS44" s="35"/>
      <c r="HT44" s="35"/>
      <c r="HU44" s="35"/>
      <c r="HV44" s="35"/>
      <c r="HW44" s="35"/>
      <c r="HX44" s="35"/>
      <c r="HY44" s="35"/>
      <c r="HZ44" s="35"/>
      <c r="IA44" s="35"/>
      <c r="IB44" s="35"/>
      <c r="IC44" s="35"/>
      <c r="ID44" s="35"/>
      <c r="IE44" s="35"/>
      <c r="IF44" s="35"/>
      <c r="IG44" s="35"/>
      <c r="IH44" s="35"/>
      <c r="II44" s="35"/>
      <c r="IJ44" s="35"/>
      <c r="IK44" s="35"/>
      <c r="IL44" s="35"/>
      <c r="IM44" s="35"/>
      <c r="IN44" s="35"/>
      <c r="IO44" s="35"/>
      <c r="IP44" s="35"/>
      <c r="IQ44" s="35"/>
      <c r="IR44" s="35"/>
      <c r="IS44" s="35"/>
      <c r="IT44" s="35"/>
      <c r="IU44" s="35"/>
      <c r="IV44" s="35"/>
    </row>
    <row r="45" spans="1:257" x14ac:dyDescent="0.15">
      <c r="A45" s="45"/>
      <c r="B45" s="122"/>
      <c r="C45" s="101">
        <v>46208</v>
      </c>
      <c r="D45" s="24" t="s">
        <v>46</v>
      </c>
      <c r="E45" s="97">
        <f>ROUNDDOWN((6600+5340)*100/110,0)</f>
        <v>10854</v>
      </c>
      <c r="F45" s="26" t="s">
        <v>11</v>
      </c>
      <c r="G45" s="37">
        <v>35</v>
      </c>
      <c r="H45" s="26" t="s">
        <v>11</v>
      </c>
      <c r="I45" s="38">
        <v>1</v>
      </c>
      <c r="J45" s="98">
        <f t="shared" ref="J45" si="10">E45*G45*I45</f>
        <v>379890</v>
      </c>
      <c r="K45" s="29" t="s">
        <v>35</v>
      </c>
      <c r="L45" s="34"/>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c r="ET45" s="35"/>
      <c r="EU45" s="35"/>
      <c r="EV45" s="35"/>
      <c r="EW45" s="35"/>
      <c r="EX45" s="35"/>
      <c r="EY45" s="35"/>
      <c r="EZ45" s="35"/>
      <c r="FA45" s="35"/>
      <c r="FB45" s="35"/>
      <c r="FC45" s="35"/>
      <c r="FD45" s="35"/>
      <c r="FE45" s="35"/>
      <c r="FF45" s="35"/>
      <c r="FG45" s="35"/>
      <c r="FH45" s="35"/>
      <c r="FI45" s="35"/>
      <c r="FJ45" s="35"/>
      <c r="FK45" s="35"/>
      <c r="FL45" s="35"/>
      <c r="FM45" s="35"/>
      <c r="FN45" s="35"/>
      <c r="FO45" s="35"/>
      <c r="FP45" s="35"/>
      <c r="FQ45" s="35"/>
      <c r="FR45" s="35"/>
      <c r="FS45" s="35"/>
      <c r="FT45" s="35"/>
      <c r="FU45" s="35"/>
      <c r="FV45" s="35"/>
      <c r="FW45" s="35"/>
      <c r="FX45" s="35"/>
      <c r="FY45" s="35"/>
      <c r="FZ45" s="35"/>
      <c r="GA45" s="35"/>
      <c r="GB45" s="35"/>
      <c r="GC45" s="35"/>
      <c r="GD45" s="35"/>
      <c r="GE45" s="35"/>
      <c r="GF45" s="35"/>
      <c r="GG45" s="35"/>
      <c r="GH45" s="35"/>
      <c r="GI45" s="35"/>
      <c r="GJ45" s="35"/>
      <c r="GK45" s="35"/>
      <c r="GL45" s="35"/>
      <c r="GM45" s="35"/>
      <c r="GN45" s="35"/>
      <c r="GO45" s="35"/>
      <c r="GP45" s="35"/>
      <c r="GQ45" s="35"/>
      <c r="GR45" s="35"/>
      <c r="GS45" s="35"/>
      <c r="GT45" s="35"/>
      <c r="GU45" s="35"/>
      <c r="GV45" s="35"/>
      <c r="GW45" s="35"/>
      <c r="GX45" s="35"/>
      <c r="GY45" s="35"/>
      <c r="GZ45" s="35"/>
      <c r="HA45" s="35"/>
      <c r="HB45" s="35"/>
      <c r="HC45" s="35"/>
      <c r="HD45" s="35"/>
      <c r="HE45" s="35"/>
      <c r="HF45" s="35"/>
      <c r="HG45" s="35"/>
      <c r="HH45" s="35"/>
      <c r="HI45" s="35"/>
      <c r="HJ45" s="35"/>
      <c r="HK45" s="35"/>
      <c r="HL45" s="35"/>
      <c r="HM45" s="35"/>
      <c r="HN45" s="35"/>
      <c r="HO45" s="35"/>
      <c r="HP45" s="35"/>
      <c r="HQ45" s="35"/>
      <c r="HR45" s="35"/>
      <c r="HS45" s="35"/>
      <c r="HT45" s="35"/>
      <c r="HU45" s="35"/>
      <c r="HV45" s="35"/>
      <c r="HW45" s="35"/>
      <c r="HX45" s="35"/>
      <c r="HY45" s="35"/>
      <c r="HZ45" s="35"/>
      <c r="IA45" s="35"/>
      <c r="IB45" s="35"/>
      <c r="IC45" s="35"/>
      <c r="ID45" s="35"/>
      <c r="IE45" s="35"/>
      <c r="IF45" s="35"/>
      <c r="IG45" s="35"/>
      <c r="IH45" s="35"/>
      <c r="II45" s="35"/>
      <c r="IJ45" s="35"/>
      <c r="IK45" s="35"/>
      <c r="IL45" s="35"/>
      <c r="IM45" s="35"/>
      <c r="IN45" s="35"/>
      <c r="IO45" s="35"/>
      <c r="IP45" s="35"/>
      <c r="IQ45" s="35"/>
      <c r="IR45" s="35"/>
      <c r="IS45" s="35"/>
      <c r="IT45" s="35"/>
      <c r="IU45" s="35"/>
      <c r="IV45" s="35"/>
    </row>
    <row r="46" spans="1:257" x14ac:dyDescent="0.15">
      <c r="A46" s="45"/>
      <c r="B46" s="122"/>
      <c r="C46" s="101">
        <v>46207</v>
      </c>
      <c r="D46" s="24" t="s">
        <v>47</v>
      </c>
      <c r="E46" s="31"/>
      <c r="F46" s="26" t="s">
        <v>11</v>
      </c>
      <c r="G46" s="32">
        <v>1</v>
      </c>
      <c r="H46" s="26" t="s">
        <v>11</v>
      </c>
      <c r="I46" s="33">
        <v>1</v>
      </c>
      <c r="J46" s="25">
        <f>E46*G46*I46</f>
        <v>0</v>
      </c>
      <c r="K46" s="29"/>
      <c r="L46" s="47"/>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48"/>
      <c r="HI46" s="48"/>
      <c r="HJ46" s="48"/>
      <c r="HK46" s="48"/>
      <c r="HL46" s="48"/>
      <c r="HM46" s="48"/>
      <c r="HN46" s="48"/>
      <c r="HO46" s="48"/>
      <c r="HP46" s="48"/>
      <c r="HQ46" s="48"/>
      <c r="HR46" s="48"/>
      <c r="HS46" s="48"/>
      <c r="HT46" s="48"/>
      <c r="HU46" s="48"/>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row>
    <row r="47" spans="1:257" x14ac:dyDescent="0.15">
      <c r="A47" s="45"/>
      <c r="B47" s="122"/>
      <c r="C47" s="101">
        <v>46207</v>
      </c>
      <c r="D47" s="24" t="s">
        <v>48</v>
      </c>
      <c r="E47" s="31"/>
      <c r="F47" s="26" t="s">
        <v>11</v>
      </c>
      <c r="G47" s="32">
        <v>1</v>
      </c>
      <c r="H47" s="26" t="s">
        <v>11</v>
      </c>
      <c r="I47" s="33">
        <v>1</v>
      </c>
      <c r="J47" s="25">
        <f t="shared" ref="J47:J64" si="11">E47*G47*I47</f>
        <v>0</v>
      </c>
      <c r="K47" s="29"/>
    </row>
    <row r="48" spans="1:257" x14ac:dyDescent="0.15">
      <c r="A48" s="45"/>
      <c r="B48" s="122"/>
      <c r="C48" s="101">
        <v>46208</v>
      </c>
      <c r="D48" s="24" t="s">
        <v>49</v>
      </c>
      <c r="E48" s="31"/>
      <c r="F48" s="26" t="s">
        <v>11</v>
      </c>
      <c r="G48" s="32">
        <v>1</v>
      </c>
      <c r="H48" s="26" t="s">
        <v>11</v>
      </c>
      <c r="I48" s="33">
        <v>1</v>
      </c>
      <c r="J48" s="25">
        <f t="shared" si="11"/>
        <v>0</v>
      </c>
      <c r="K48" s="29"/>
    </row>
    <row r="49" spans="1:257" x14ac:dyDescent="0.15">
      <c r="A49" s="102"/>
      <c r="B49" s="123"/>
      <c r="C49" s="124">
        <v>46208</v>
      </c>
      <c r="D49" s="125" t="s">
        <v>77</v>
      </c>
      <c r="E49" s="126"/>
      <c r="F49" s="127" t="s">
        <v>11</v>
      </c>
      <c r="G49" s="128">
        <v>1</v>
      </c>
      <c r="H49" s="127" t="s">
        <v>11</v>
      </c>
      <c r="I49" s="129">
        <v>1</v>
      </c>
      <c r="J49" s="130">
        <f>E49*G49*I49</f>
        <v>0</v>
      </c>
      <c r="K49" s="131"/>
      <c r="L49" s="47"/>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48"/>
      <c r="HI49" s="48"/>
      <c r="HJ49" s="48"/>
      <c r="HK49" s="48"/>
      <c r="HL49" s="48"/>
      <c r="HM49" s="48"/>
      <c r="HN49" s="48"/>
      <c r="HO49" s="48"/>
      <c r="HP49" s="48"/>
      <c r="HQ49" s="48"/>
      <c r="HR49" s="48"/>
      <c r="HS49" s="48"/>
      <c r="HT49" s="48"/>
      <c r="HU49" s="48"/>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row>
    <row r="50" spans="1:257" x14ac:dyDescent="0.15">
      <c r="A50" s="45"/>
      <c r="B50" s="122"/>
      <c r="C50" s="101">
        <v>46209</v>
      </c>
      <c r="D50" s="24" t="s">
        <v>50</v>
      </c>
      <c r="E50" s="31"/>
      <c r="F50" s="26" t="s">
        <v>11</v>
      </c>
      <c r="G50" s="32">
        <v>1</v>
      </c>
      <c r="H50" s="26" t="s">
        <v>11</v>
      </c>
      <c r="I50" s="33">
        <v>1</v>
      </c>
      <c r="J50" s="25">
        <f t="shared" si="11"/>
        <v>0</v>
      </c>
      <c r="K50" s="29"/>
    </row>
    <row r="51" spans="1:257" x14ac:dyDescent="0.15">
      <c r="A51" s="23"/>
      <c r="B51" s="122"/>
      <c r="C51" s="101">
        <v>46207</v>
      </c>
      <c r="D51" s="24" t="s">
        <v>25</v>
      </c>
      <c r="E51" s="31"/>
      <c r="F51" s="26" t="s">
        <v>11</v>
      </c>
      <c r="G51" s="37">
        <v>24</v>
      </c>
      <c r="H51" s="26" t="s">
        <v>11</v>
      </c>
      <c r="I51" s="40">
        <v>1</v>
      </c>
      <c r="J51" s="25">
        <f t="shared" si="11"/>
        <v>0</v>
      </c>
      <c r="K51" s="29" t="s">
        <v>51</v>
      </c>
    </row>
    <row r="52" spans="1:257" x14ac:dyDescent="0.15">
      <c r="A52" s="102"/>
      <c r="B52" s="122"/>
      <c r="C52" s="101">
        <v>46207</v>
      </c>
      <c r="D52" s="24" t="s">
        <v>27</v>
      </c>
      <c r="E52" s="31"/>
      <c r="F52" s="26" t="s">
        <v>11</v>
      </c>
      <c r="G52" s="37">
        <v>11</v>
      </c>
      <c r="H52" s="26" t="s">
        <v>11</v>
      </c>
      <c r="I52" s="40">
        <v>1</v>
      </c>
      <c r="J52" s="25">
        <f t="shared" si="11"/>
        <v>0</v>
      </c>
      <c r="K52" s="29" t="s">
        <v>52</v>
      </c>
    </row>
    <row r="53" spans="1:257" x14ac:dyDescent="0.15">
      <c r="A53" s="45"/>
      <c r="B53" s="122"/>
      <c r="C53" s="101">
        <v>46208</v>
      </c>
      <c r="D53" s="24" t="s">
        <v>55</v>
      </c>
      <c r="E53" s="31"/>
      <c r="F53" s="26" t="s">
        <v>11</v>
      </c>
      <c r="G53" s="37">
        <v>24</v>
      </c>
      <c r="H53" s="26" t="s">
        <v>11</v>
      </c>
      <c r="I53" s="40">
        <v>1</v>
      </c>
      <c r="J53" s="25">
        <f t="shared" si="11"/>
        <v>0</v>
      </c>
      <c r="K53" s="29" t="s">
        <v>51</v>
      </c>
    </row>
    <row r="54" spans="1:257" x14ac:dyDescent="0.15">
      <c r="A54" s="45"/>
      <c r="B54" s="122"/>
      <c r="C54" s="101">
        <v>46208</v>
      </c>
      <c r="D54" s="24" t="s">
        <v>56</v>
      </c>
      <c r="E54" s="31"/>
      <c r="F54" s="26" t="s">
        <v>11</v>
      </c>
      <c r="G54" s="37">
        <v>11</v>
      </c>
      <c r="H54" s="26" t="s">
        <v>11</v>
      </c>
      <c r="I54" s="40">
        <v>1</v>
      </c>
      <c r="J54" s="25">
        <f t="shared" si="11"/>
        <v>0</v>
      </c>
      <c r="K54" s="29" t="s">
        <v>52</v>
      </c>
    </row>
    <row r="55" spans="1:257" x14ac:dyDescent="0.15">
      <c r="A55" s="45"/>
      <c r="B55" s="122"/>
      <c r="C55" s="101">
        <v>46207</v>
      </c>
      <c r="D55" s="24" t="s">
        <v>30</v>
      </c>
      <c r="E55" s="31"/>
      <c r="F55" s="26" t="s">
        <v>11</v>
      </c>
      <c r="G55" s="37">
        <v>1</v>
      </c>
      <c r="H55" s="26" t="s">
        <v>11</v>
      </c>
      <c r="I55" s="33">
        <v>1</v>
      </c>
      <c r="J55" s="25">
        <f t="shared" si="11"/>
        <v>0</v>
      </c>
      <c r="K55" s="29"/>
    </row>
    <row r="56" spans="1:257" x14ac:dyDescent="0.15">
      <c r="A56" s="45"/>
      <c r="B56" s="122"/>
      <c r="C56" s="101">
        <v>46208</v>
      </c>
      <c r="D56" s="24" t="s">
        <v>31</v>
      </c>
      <c r="E56" s="31"/>
      <c r="F56" s="26" t="s">
        <v>11</v>
      </c>
      <c r="G56" s="37">
        <v>1</v>
      </c>
      <c r="H56" s="26" t="s">
        <v>11</v>
      </c>
      <c r="I56" s="33">
        <v>1</v>
      </c>
      <c r="J56" s="25">
        <f t="shared" si="11"/>
        <v>0</v>
      </c>
      <c r="K56" s="29"/>
    </row>
    <row r="57" spans="1:257" x14ac:dyDescent="0.15">
      <c r="A57" s="45"/>
      <c r="B57" s="122"/>
      <c r="C57" s="101">
        <v>46208</v>
      </c>
      <c r="D57" s="24" t="s">
        <v>79</v>
      </c>
      <c r="E57" s="31"/>
      <c r="F57" s="26" t="s">
        <v>11</v>
      </c>
      <c r="G57" s="37">
        <v>1</v>
      </c>
      <c r="H57" s="26" t="s">
        <v>11</v>
      </c>
      <c r="I57" s="33">
        <v>1</v>
      </c>
      <c r="J57" s="25">
        <f t="shared" ref="J57" si="12">E57*G57*I57</f>
        <v>0</v>
      </c>
      <c r="K57" s="29"/>
    </row>
    <row r="58" spans="1:257" x14ac:dyDescent="0.15">
      <c r="A58" s="45"/>
      <c r="B58" s="122"/>
      <c r="C58" s="101">
        <v>46209</v>
      </c>
      <c r="D58" s="24" t="s">
        <v>57</v>
      </c>
      <c r="E58" s="31"/>
      <c r="F58" s="26" t="s">
        <v>11</v>
      </c>
      <c r="G58" s="37">
        <v>1</v>
      </c>
      <c r="H58" s="26" t="s">
        <v>11</v>
      </c>
      <c r="I58" s="33">
        <v>1</v>
      </c>
      <c r="J58" s="25">
        <f t="shared" si="11"/>
        <v>0</v>
      </c>
      <c r="K58" s="29"/>
    </row>
    <row r="59" spans="1:257" x14ac:dyDescent="0.15">
      <c r="A59" s="45"/>
      <c r="B59" s="122"/>
      <c r="C59" s="101">
        <v>46207</v>
      </c>
      <c r="D59" s="24" t="s">
        <v>33</v>
      </c>
      <c r="E59" s="97">
        <f>300+200</f>
        <v>500</v>
      </c>
      <c r="F59" s="26" t="s">
        <v>11</v>
      </c>
      <c r="G59" s="37">
        <v>35</v>
      </c>
      <c r="H59" s="26" t="s">
        <v>11</v>
      </c>
      <c r="I59" s="38">
        <v>1</v>
      </c>
      <c r="J59" s="98">
        <f t="shared" si="11"/>
        <v>17500</v>
      </c>
      <c r="K59" s="29" t="s">
        <v>81</v>
      </c>
    </row>
    <row r="60" spans="1:257" x14ac:dyDescent="0.15">
      <c r="A60" s="45"/>
      <c r="B60" s="122"/>
      <c r="C60" s="101">
        <v>46207</v>
      </c>
      <c r="D60" s="24" t="s">
        <v>34</v>
      </c>
      <c r="E60" s="97">
        <f>300+200</f>
        <v>500</v>
      </c>
      <c r="F60" s="26" t="s">
        <v>11</v>
      </c>
      <c r="G60" s="37">
        <v>1</v>
      </c>
      <c r="H60" s="26" t="s">
        <v>11</v>
      </c>
      <c r="I60" s="38">
        <v>1</v>
      </c>
      <c r="J60" s="98">
        <f t="shared" si="11"/>
        <v>500</v>
      </c>
      <c r="K60" s="29" t="s">
        <v>85</v>
      </c>
    </row>
    <row r="61" spans="1:257" x14ac:dyDescent="0.15">
      <c r="A61" s="45"/>
      <c r="B61" s="122"/>
      <c r="C61" s="101">
        <v>46207</v>
      </c>
      <c r="D61" s="24" t="s">
        <v>36</v>
      </c>
      <c r="E61" s="97">
        <v>300</v>
      </c>
      <c r="F61" s="26" t="s">
        <v>11</v>
      </c>
      <c r="G61" s="37">
        <v>35</v>
      </c>
      <c r="H61" s="26" t="s">
        <v>11</v>
      </c>
      <c r="I61" s="33">
        <v>1</v>
      </c>
      <c r="J61" s="98">
        <f t="shared" si="11"/>
        <v>10500</v>
      </c>
      <c r="K61" s="29" t="s">
        <v>58</v>
      </c>
    </row>
    <row r="62" spans="1:257" x14ac:dyDescent="0.15">
      <c r="A62" s="45"/>
      <c r="B62" s="122"/>
      <c r="C62" s="101">
        <v>46207</v>
      </c>
      <c r="D62" s="24" t="s">
        <v>37</v>
      </c>
      <c r="E62" s="97">
        <v>300</v>
      </c>
      <c r="F62" s="26" t="s">
        <v>11</v>
      </c>
      <c r="G62" s="37">
        <v>1</v>
      </c>
      <c r="H62" s="26" t="s">
        <v>11</v>
      </c>
      <c r="I62" s="33">
        <v>1</v>
      </c>
      <c r="J62" s="98">
        <f t="shared" si="11"/>
        <v>300</v>
      </c>
      <c r="K62" s="29" t="s">
        <v>35</v>
      </c>
    </row>
    <row r="63" spans="1:257" x14ac:dyDescent="0.15">
      <c r="A63" s="45"/>
      <c r="B63" s="122"/>
      <c r="C63" s="101">
        <v>46208</v>
      </c>
      <c r="D63" s="24" t="s">
        <v>38</v>
      </c>
      <c r="E63" s="97">
        <v>160</v>
      </c>
      <c r="F63" s="26" t="s">
        <v>11</v>
      </c>
      <c r="G63" s="37">
        <v>35</v>
      </c>
      <c r="H63" s="26" t="s">
        <v>11</v>
      </c>
      <c r="I63" s="33">
        <v>1</v>
      </c>
      <c r="J63" s="98">
        <f t="shared" si="11"/>
        <v>5600</v>
      </c>
      <c r="K63" s="29" t="s">
        <v>58</v>
      </c>
    </row>
    <row r="64" spans="1:257" x14ac:dyDescent="0.15">
      <c r="A64" s="45"/>
      <c r="B64" s="122"/>
      <c r="C64" s="101">
        <v>46208</v>
      </c>
      <c r="D64" s="24" t="s">
        <v>39</v>
      </c>
      <c r="E64" s="97">
        <v>160</v>
      </c>
      <c r="F64" s="26" t="s">
        <v>11</v>
      </c>
      <c r="G64" s="37">
        <v>1</v>
      </c>
      <c r="H64" s="26" t="s">
        <v>11</v>
      </c>
      <c r="I64" s="33">
        <v>1</v>
      </c>
      <c r="J64" s="98">
        <f t="shared" si="11"/>
        <v>160</v>
      </c>
      <c r="K64" s="29" t="s">
        <v>35</v>
      </c>
    </row>
    <row r="65" spans="1:257" x14ac:dyDescent="0.15">
      <c r="A65" s="45"/>
      <c r="B65" s="123"/>
      <c r="C65" s="101">
        <v>46209</v>
      </c>
      <c r="D65" s="24" t="s">
        <v>59</v>
      </c>
      <c r="E65" s="97">
        <v>500</v>
      </c>
      <c r="F65" s="26" t="s">
        <v>11</v>
      </c>
      <c r="G65" s="37">
        <v>35</v>
      </c>
      <c r="H65" s="26" t="s">
        <v>11</v>
      </c>
      <c r="I65" s="33">
        <v>1</v>
      </c>
      <c r="J65" s="98">
        <f>E65*G65*I65</f>
        <v>17500</v>
      </c>
      <c r="K65" s="29" t="s">
        <v>58</v>
      </c>
    </row>
    <row r="66" spans="1:257" x14ac:dyDescent="0.15">
      <c r="A66" s="45"/>
      <c r="B66" s="123"/>
      <c r="C66" s="101">
        <v>46209</v>
      </c>
      <c r="D66" s="24" t="s">
        <v>60</v>
      </c>
      <c r="E66" s="97">
        <v>500</v>
      </c>
      <c r="F66" s="26" t="s">
        <v>11</v>
      </c>
      <c r="G66" s="37">
        <v>1</v>
      </c>
      <c r="H66" s="26" t="s">
        <v>11</v>
      </c>
      <c r="I66" s="33">
        <v>1</v>
      </c>
      <c r="J66" s="98">
        <f>E66*G66*I66</f>
        <v>500</v>
      </c>
      <c r="K66" s="46" t="s">
        <v>35</v>
      </c>
    </row>
    <row r="67" spans="1:257" x14ac:dyDescent="0.15">
      <c r="A67" s="45"/>
      <c r="B67" s="123"/>
      <c r="C67" s="101">
        <v>46209</v>
      </c>
      <c r="D67" s="24" t="s">
        <v>80</v>
      </c>
      <c r="E67" s="97">
        <v>1909</v>
      </c>
      <c r="F67" s="26" t="s">
        <v>11</v>
      </c>
      <c r="G67" s="37">
        <v>32</v>
      </c>
      <c r="H67" s="26" t="s">
        <v>11</v>
      </c>
      <c r="I67" s="38">
        <v>1</v>
      </c>
      <c r="J67" s="98">
        <f>E67*G67*I67</f>
        <v>61088</v>
      </c>
      <c r="K67" s="46" t="s">
        <v>84</v>
      </c>
    </row>
    <row r="68" spans="1:257" x14ac:dyDescent="0.15">
      <c r="A68" s="102"/>
      <c r="B68" s="122"/>
      <c r="C68" s="101">
        <v>46207</v>
      </c>
      <c r="D68" s="24" t="s">
        <v>53</v>
      </c>
      <c r="E68" s="97">
        <v>1800</v>
      </c>
      <c r="F68" s="26" t="s">
        <v>11</v>
      </c>
      <c r="G68" s="37">
        <v>35</v>
      </c>
      <c r="H68" s="26" t="s">
        <v>11</v>
      </c>
      <c r="I68" s="38">
        <v>1</v>
      </c>
      <c r="J68" s="98">
        <f>E68*G68*I68</f>
        <v>63000</v>
      </c>
      <c r="K68" s="29" t="s">
        <v>78</v>
      </c>
    </row>
    <row r="69" spans="1:257" x14ac:dyDescent="0.15">
      <c r="A69" s="102"/>
      <c r="B69" s="123"/>
      <c r="C69" s="124">
        <v>46208</v>
      </c>
      <c r="D69" s="125" t="s">
        <v>54</v>
      </c>
      <c r="E69" s="143">
        <v>2000</v>
      </c>
      <c r="F69" s="127" t="s">
        <v>11</v>
      </c>
      <c r="G69" s="132">
        <v>35</v>
      </c>
      <c r="H69" s="127" t="s">
        <v>11</v>
      </c>
      <c r="I69" s="133">
        <v>1</v>
      </c>
      <c r="J69" s="145">
        <f>E69*G69*I69</f>
        <v>70000</v>
      </c>
      <c r="K69" s="131" t="s">
        <v>78</v>
      </c>
      <c r="L69" s="47"/>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48"/>
      <c r="EQ69" s="48"/>
      <c r="ER69" s="48"/>
      <c r="ES69" s="48"/>
      <c r="ET69" s="48"/>
      <c r="EU69" s="48"/>
      <c r="EV69" s="48"/>
      <c r="EW69" s="48"/>
      <c r="EX69" s="48"/>
      <c r="EY69" s="48"/>
      <c r="EZ69" s="48"/>
      <c r="FA69" s="48"/>
      <c r="FB69" s="48"/>
      <c r="FC69" s="48"/>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48"/>
      <c r="HI69" s="48"/>
      <c r="HJ69" s="48"/>
      <c r="HK69" s="48"/>
      <c r="HL69" s="48"/>
      <c r="HM69" s="48"/>
      <c r="HN69" s="48"/>
      <c r="HO69" s="48"/>
      <c r="HP69" s="48"/>
      <c r="HQ69" s="48"/>
      <c r="HR69" s="48"/>
      <c r="HS69" s="48"/>
      <c r="HT69" s="48"/>
      <c r="HU69" s="48"/>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row>
    <row r="70" spans="1:257" x14ac:dyDescent="0.15">
      <c r="A70" s="45"/>
      <c r="B70" s="24"/>
      <c r="C70" s="24"/>
      <c r="D70" s="24"/>
      <c r="E70" s="36"/>
      <c r="F70" s="26"/>
      <c r="G70" s="37"/>
      <c r="H70" s="26"/>
      <c r="I70" s="40"/>
      <c r="J70" s="25"/>
      <c r="K70" s="49"/>
    </row>
    <row r="71" spans="1:257" x14ac:dyDescent="0.15">
      <c r="A71" s="44"/>
      <c r="B71" s="30" t="s">
        <v>42</v>
      </c>
      <c r="C71" s="24"/>
      <c r="D71" s="24"/>
      <c r="E71" s="24"/>
      <c r="F71" s="41"/>
      <c r="G71" s="37"/>
      <c r="H71" s="26"/>
      <c r="I71" s="38"/>
      <c r="J71" s="25"/>
      <c r="K71" s="29"/>
    </row>
    <row r="72" spans="1:257" x14ac:dyDescent="0.15">
      <c r="A72" s="45"/>
      <c r="B72" s="122"/>
      <c r="C72" s="101">
        <v>46213</v>
      </c>
      <c r="D72" s="115" t="s">
        <v>86</v>
      </c>
      <c r="E72" s="31"/>
      <c r="F72" s="116" t="s">
        <v>11</v>
      </c>
      <c r="G72" s="32">
        <v>1</v>
      </c>
      <c r="H72" s="116"/>
      <c r="I72" s="33">
        <v>1</v>
      </c>
      <c r="J72" s="25">
        <f>E72*G72*I72</f>
        <v>0</v>
      </c>
      <c r="K72" s="29"/>
    </row>
    <row r="73" spans="1:257" x14ac:dyDescent="0.15">
      <c r="A73" s="44"/>
      <c r="B73" s="117"/>
      <c r="C73" s="117"/>
      <c r="D73" s="115"/>
      <c r="E73" s="115"/>
      <c r="F73" s="116"/>
      <c r="G73" s="32"/>
      <c r="H73" s="116"/>
      <c r="I73" s="33"/>
      <c r="J73" s="25"/>
      <c r="K73" s="46"/>
    </row>
    <row r="74" spans="1:257" x14ac:dyDescent="0.15">
      <c r="A74" s="105" t="s">
        <v>76</v>
      </c>
      <c r="B74" s="24"/>
      <c r="C74" s="104"/>
      <c r="D74" s="24"/>
      <c r="E74" s="25"/>
      <c r="F74" s="41"/>
      <c r="G74" s="37"/>
      <c r="H74" s="26"/>
      <c r="I74" s="33"/>
      <c r="J74" s="25"/>
      <c r="K74" s="46"/>
    </row>
    <row r="75" spans="1:257" x14ac:dyDescent="0.15">
      <c r="A75" s="45"/>
      <c r="B75" s="30" t="s">
        <v>17</v>
      </c>
      <c r="C75" s="22"/>
      <c r="E75" s="36"/>
      <c r="F75" s="26"/>
      <c r="G75" s="37"/>
      <c r="H75" s="26"/>
      <c r="I75" s="40"/>
      <c r="J75" s="25"/>
      <c r="K75" s="49"/>
    </row>
    <row r="76" spans="1:257" x14ac:dyDescent="0.15">
      <c r="A76" s="45"/>
      <c r="B76" s="100"/>
      <c r="C76" s="101">
        <v>45861</v>
      </c>
      <c r="D76" s="24" t="s">
        <v>18</v>
      </c>
      <c r="E76" s="97">
        <f>ROUNDDOWN(10950*100/110,0)</f>
        <v>9954</v>
      </c>
      <c r="F76" s="26" t="s">
        <v>11</v>
      </c>
      <c r="G76" s="37">
        <v>38</v>
      </c>
      <c r="H76" s="26" t="s">
        <v>11</v>
      </c>
      <c r="I76" s="38">
        <v>1</v>
      </c>
      <c r="J76" s="98">
        <f>E76*G76*I76</f>
        <v>378252</v>
      </c>
      <c r="K76" s="29" t="s">
        <v>35</v>
      </c>
      <c r="L76" s="34"/>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c r="EG76" s="35"/>
      <c r="EH76" s="35"/>
      <c r="EI76" s="35"/>
      <c r="EJ76" s="35"/>
      <c r="EK76" s="35"/>
      <c r="EL76" s="35"/>
      <c r="EM76" s="35"/>
      <c r="EN76" s="35"/>
      <c r="EO76" s="35"/>
      <c r="EP76" s="35"/>
      <c r="EQ76" s="35"/>
      <c r="ER76" s="35"/>
      <c r="ES76" s="35"/>
      <c r="ET76" s="35"/>
      <c r="EU76" s="35"/>
      <c r="EV76" s="35"/>
      <c r="EW76" s="35"/>
      <c r="EX76" s="35"/>
      <c r="EY76" s="35"/>
      <c r="EZ76" s="35"/>
      <c r="FA76" s="35"/>
      <c r="FB76" s="35"/>
      <c r="FC76" s="35"/>
      <c r="FD76" s="35"/>
      <c r="FE76" s="35"/>
      <c r="FF76" s="35"/>
      <c r="FG76" s="35"/>
      <c r="FH76" s="35"/>
      <c r="FI76" s="35"/>
      <c r="FJ76" s="35"/>
      <c r="FK76" s="35"/>
      <c r="FL76" s="35"/>
      <c r="FM76" s="35"/>
      <c r="FN76" s="35"/>
      <c r="FO76" s="35"/>
      <c r="FP76" s="35"/>
      <c r="FQ76" s="35"/>
      <c r="FR76" s="35"/>
      <c r="FS76" s="35"/>
      <c r="FT76" s="35"/>
      <c r="FU76" s="35"/>
      <c r="FV76" s="35"/>
      <c r="FW76" s="35"/>
      <c r="FX76" s="35"/>
      <c r="FY76" s="35"/>
      <c r="FZ76" s="35"/>
      <c r="GA76" s="35"/>
      <c r="GB76" s="35"/>
      <c r="GC76" s="35"/>
      <c r="GD76" s="35"/>
      <c r="GE76" s="35"/>
      <c r="GF76" s="35"/>
      <c r="GG76" s="35"/>
      <c r="GH76" s="35"/>
      <c r="GI76" s="35"/>
      <c r="GJ76" s="35"/>
      <c r="GK76" s="35"/>
      <c r="GL76" s="35"/>
      <c r="GM76" s="35"/>
      <c r="GN76" s="35"/>
      <c r="GO76" s="35"/>
      <c r="GP76" s="35"/>
      <c r="GQ76" s="35"/>
      <c r="GR76" s="35"/>
      <c r="GS76" s="35"/>
      <c r="GT76" s="35"/>
      <c r="GU76" s="35"/>
      <c r="GV76" s="35"/>
      <c r="GW76" s="35"/>
      <c r="GX76" s="35"/>
      <c r="GY76" s="35"/>
      <c r="GZ76" s="35"/>
      <c r="HA76" s="35"/>
      <c r="HB76" s="35"/>
      <c r="HC76" s="35"/>
      <c r="HD76" s="35"/>
      <c r="HE76" s="35"/>
      <c r="HF76" s="35"/>
      <c r="HG76" s="35"/>
      <c r="HH76" s="35"/>
      <c r="HI76" s="35"/>
      <c r="HJ76" s="35"/>
      <c r="HK76" s="35"/>
      <c r="HL76" s="35"/>
      <c r="HM76" s="35"/>
      <c r="HN76" s="35"/>
      <c r="HO76" s="35"/>
      <c r="HP76" s="35"/>
      <c r="HQ76" s="35"/>
      <c r="HR76" s="35"/>
      <c r="HS76" s="35"/>
      <c r="HT76" s="35"/>
      <c r="HU76" s="35"/>
      <c r="HV76" s="35"/>
      <c r="HW76" s="35"/>
      <c r="HX76" s="35"/>
      <c r="HY76" s="35"/>
      <c r="HZ76" s="35"/>
      <c r="IA76" s="35"/>
      <c r="IB76" s="35"/>
      <c r="IC76" s="35"/>
      <c r="ID76" s="35"/>
      <c r="IE76" s="35"/>
      <c r="IF76" s="35"/>
      <c r="IG76" s="35"/>
      <c r="IH76" s="35"/>
      <c r="II76" s="35"/>
      <c r="IJ76" s="35"/>
      <c r="IK76" s="35"/>
      <c r="IL76" s="35"/>
      <c r="IM76" s="35"/>
      <c r="IN76" s="35"/>
      <c r="IO76" s="35"/>
      <c r="IP76" s="35"/>
      <c r="IQ76" s="35"/>
      <c r="IR76" s="35"/>
      <c r="IS76" s="35"/>
      <c r="IT76" s="35"/>
      <c r="IU76" s="35"/>
      <c r="IV76" s="35"/>
    </row>
    <row r="77" spans="1:257" x14ac:dyDescent="0.15">
      <c r="A77" s="45"/>
      <c r="B77" s="100"/>
      <c r="C77" s="101">
        <v>45862</v>
      </c>
      <c r="D77" s="24" t="s">
        <v>20</v>
      </c>
      <c r="E77" s="97">
        <f>ROUNDDOWN((4510+4260)*100/110,0)</f>
        <v>7972</v>
      </c>
      <c r="F77" s="26" t="s">
        <v>11</v>
      </c>
      <c r="G77" s="37">
        <v>38</v>
      </c>
      <c r="H77" s="26" t="s">
        <v>11</v>
      </c>
      <c r="I77" s="38">
        <v>1</v>
      </c>
      <c r="J77" s="98">
        <f t="shared" ref="J77" si="13">E77*G77*I77</f>
        <v>302936</v>
      </c>
      <c r="K77" s="29" t="s">
        <v>35</v>
      </c>
      <c r="L77" s="34"/>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c r="ET77" s="35"/>
      <c r="EU77" s="35"/>
      <c r="EV77" s="35"/>
      <c r="EW77" s="35"/>
      <c r="EX77" s="35"/>
      <c r="EY77" s="35"/>
      <c r="EZ77" s="35"/>
      <c r="FA77" s="35"/>
      <c r="FB77" s="35"/>
      <c r="FC77" s="35"/>
      <c r="FD77" s="35"/>
      <c r="FE77" s="35"/>
      <c r="FF77" s="35"/>
      <c r="FG77" s="35"/>
      <c r="FH77" s="35"/>
      <c r="FI77" s="35"/>
      <c r="FJ77" s="35"/>
      <c r="FK77" s="35"/>
      <c r="FL77" s="35"/>
      <c r="FM77" s="35"/>
      <c r="FN77" s="35"/>
      <c r="FO77" s="35"/>
      <c r="FP77" s="35"/>
      <c r="FQ77" s="35"/>
      <c r="FR77" s="35"/>
      <c r="FS77" s="35"/>
      <c r="FT77" s="35"/>
      <c r="FU77" s="35"/>
      <c r="FV77" s="35"/>
      <c r="FW77" s="35"/>
      <c r="FX77" s="35"/>
      <c r="FY77" s="35"/>
      <c r="FZ77" s="35"/>
      <c r="GA77" s="35"/>
      <c r="GB77" s="35"/>
      <c r="GC77" s="35"/>
      <c r="GD77" s="35"/>
      <c r="GE77" s="35"/>
      <c r="GF77" s="35"/>
      <c r="GG77" s="35"/>
      <c r="GH77" s="35"/>
      <c r="GI77" s="35"/>
      <c r="GJ77" s="35"/>
      <c r="GK77" s="35"/>
      <c r="GL77" s="35"/>
      <c r="GM77" s="35"/>
      <c r="GN77" s="35"/>
      <c r="GO77" s="35"/>
      <c r="GP77" s="35"/>
      <c r="GQ77" s="35"/>
      <c r="GR77" s="35"/>
      <c r="GS77" s="35"/>
      <c r="GT77" s="35"/>
      <c r="GU77" s="35"/>
      <c r="GV77" s="35"/>
      <c r="GW77" s="35"/>
      <c r="GX77" s="35"/>
      <c r="GY77" s="35"/>
      <c r="GZ77" s="35"/>
      <c r="HA77" s="35"/>
      <c r="HB77" s="35"/>
      <c r="HC77" s="35"/>
      <c r="HD77" s="35"/>
      <c r="HE77" s="35"/>
      <c r="HF77" s="35"/>
      <c r="HG77" s="35"/>
      <c r="HH77" s="35"/>
      <c r="HI77" s="35"/>
      <c r="HJ77" s="35"/>
      <c r="HK77" s="35"/>
      <c r="HL77" s="35"/>
      <c r="HM77" s="35"/>
      <c r="HN77" s="35"/>
      <c r="HO77" s="35"/>
      <c r="HP77" s="35"/>
      <c r="HQ77" s="35"/>
      <c r="HR77" s="35"/>
      <c r="HS77" s="35"/>
      <c r="HT77" s="35"/>
      <c r="HU77" s="35"/>
      <c r="HV77" s="35"/>
      <c r="HW77" s="35"/>
      <c r="HX77" s="35"/>
      <c r="HY77" s="35"/>
      <c r="HZ77" s="35"/>
      <c r="IA77" s="35"/>
      <c r="IB77" s="35"/>
      <c r="IC77" s="35"/>
      <c r="ID77" s="35"/>
      <c r="IE77" s="35"/>
      <c r="IF77" s="35"/>
      <c r="IG77" s="35"/>
      <c r="IH77" s="35"/>
      <c r="II77" s="35"/>
      <c r="IJ77" s="35"/>
      <c r="IK77" s="35"/>
      <c r="IL77" s="35"/>
      <c r="IM77" s="35"/>
      <c r="IN77" s="35"/>
      <c r="IO77" s="35"/>
      <c r="IP77" s="35"/>
      <c r="IQ77" s="35"/>
      <c r="IR77" s="35"/>
      <c r="IS77" s="35"/>
      <c r="IT77" s="35"/>
      <c r="IU77" s="35"/>
      <c r="IV77" s="35"/>
    </row>
    <row r="78" spans="1:257" x14ac:dyDescent="0.15">
      <c r="A78" s="45"/>
      <c r="B78" s="100"/>
      <c r="C78" s="101">
        <v>45861</v>
      </c>
      <c r="D78" s="24" t="s">
        <v>21</v>
      </c>
      <c r="E78" s="31"/>
      <c r="F78" s="26" t="s">
        <v>11</v>
      </c>
      <c r="G78" s="32">
        <v>1</v>
      </c>
      <c r="H78" s="26" t="s">
        <v>11</v>
      </c>
      <c r="I78" s="33">
        <v>1</v>
      </c>
      <c r="J78" s="25">
        <f>E78*G78*I78</f>
        <v>0</v>
      </c>
      <c r="K78" s="29"/>
      <c r="L78" s="47"/>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48"/>
      <c r="EQ78" s="48"/>
      <c r="ER78" s="48"/>
      <c r="ES78" s="48"/>
      <c r="ET78" s="48"/>
      <c r="EU78" s="48"/>
      <c r="EV78" s="48"/>
      <c r="EW78" s="48"/>
      <c r="EX78" s="48"/>
      <c r="EY78" s="48"/>
      <c r="EZ78" s="48"/>
      <c r="FA78" s="48"/>
      <c r="FB78" s="48"/>
      <c r="FC78" s="48"/>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48"/>
      <c r="HI78" s="48"/>
      <c r="HJ78" s="48"/>
      <c r="HK78" s="48"/>
      <c r="HL78" s="48"/>
      <c r="HM78" s="48"/>
      <c r="HN78" s="48"/>
      <c r="HO78" s="48"/>
      <c r="HP78" s="48"/>
      <c r="HQ78" s="48"/>
      <c r="HR78" s="48"/>
      <c r="HS78" s="48"/>
      <c r="HT78" s="48"/>
      <c r="HU78" s="48"/>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row>
    <row r="79" spans="1:257" x14ac:dyDescent="0.15">
      <c r="A79" s="45"/>
      <c r="B79" s="100"/>
      <c r="C79" s="101">
        <v>45861</v>
      </c>
      <c r="D79" s="24" t="s">
        <v>22</v>
      </c>
      <c r="E79" s="31"/>
      <c r="F79" s="26" t="s">
        <v>11</v>
      </c>
      <c r="G79" s="32">
        <v>1</v>
      </c>
      <c r="H79" s="26" t="s">
        <v>11</v>
      </c>
      <c r="I79" s="33">
        <v>1</v>
      </c>
      <c r="J79" s="25">
        <f t="shared" ref="J79:J93" si="14">E79*G79*I79</f>
        <v>0</v>
      </c>
      <c r="K79" s="29"/>
    </row>
    <row r="80" spans="1:257" x14ac:dyDescent="0.15">
      <c r="A80" s="45"/>
      <c r="B80" s="100"/>
      <c r="C80" s="101">
        <v>45862</v>
      </c>
      <c r="D80" s="24" t="s">
        <v>61</v>
      </c>
      <c r="E80" s="31"/>
      <c r="F80" s="26" t="s">
        <v>11</v>
      </c>
      <c r="G80" s="32">
        <v>1</v>
      </c>
      <c r="H80" s="26" t="s">
        <v>11</v>
      </c>
      <c r="I80" s="33">
        <v>1</v>
      </c>
      <c r="J80" s="25">
        <f t="shared" si="14"/>
        <v>0</v>
      </c>
      <c r="K80" s="29"/>
    </row>
    <row r="81" spans="1:11" x14ac:dyDescent="0.15">
      <c r="A81" s="45"/>
      <c r="B81" s="100"/>
      <c r="C81" s="101">
        <v>45863</v>
      </c>
      <c r="D81" s="24" t="s">
        <v>24</v>
      </c>
      <c r="E81" s="31"/>
      <c r="F81" s="26" t="s">
        <v>11</v>
      </c>
      <c r="G81" s="32">
        <v>1</v>
      </c>
      <c r="H81" s="26" t="s">
        <v>11</v>
      </c>
      <c r="I81" s="33">
        <v>1</v>
      </c>
      <c r="J81" s="25">
        <f t="shared" si="14"/>
        <v>0</v>
      </c>
      <c r="K81" s="29"/>
    </row>
    <row r="82" spans="1:11" x14ac:dyDescent="0.15">
      <c r="A82" s="23"/>
      <c r="B82" s="100"/>
      <c r="C82" s="101">
        <v>45861</v>
      </c>
      <c r="D82" s="24" t="s">
        <v>25</v>
      </c>
      <c r="E82" s="31"/>
      <c r="F82" s="26" t="s">
        <v>11</v>
      </c>
      <c r="G82" s="37">
        <v>35</v>
      </c>
      <c r="H82" s="26" t="s">
        <v>11</v>
      </c>
      <c r="I82" s="40">
        <v>1</v>
      </c>
      <c r="J82" s="25">
        <f t="shared" si="14"/>
        <v>0</v>
      </c>
      <c r="K82" s="29" t="s">
        <v>62</v>
      </c>
    </row>
    <row r="83" spans="1:11" x14ac:dyDescent="0.15">
      <c r="A83" s="102"/>
      <c r="B83" s="100"/>
      <c r="C83" s="101">
        <v>45861</v>
      </c>
      <c r="D83" s="24" t="s">
        <v>27</v>
      </c>
      <c r="E83" s="31"/>
      <c r="F83" s="26" t="s">
        <v>11</v>
      </c>
      <c r="G83" s="37">
        <v>3</v>
      </c>
      <c r="H83" s="26" t="s">
        <v>11</v>
      </c>
      <c r="I83" s="40">
        <v>1</v>
      </c>
      <c r="J83" s="25">
        <f t="shared" si="14"/>
        <v>0</v>
      </c>
      <c r="K83" s="29" t="s">
        <v>88</v>
      </c>
    </row>
    <row r="84" spans="1:11" x14ac:dyDescent="0.15">
      <c r="A84" s="45"/>
      <c r="B84" s="100"/>
      <c r="C84" s="101">
        <v>45862</v>
      </c>
      <c r="D84" s="24" t="s">
        <v>29</v>
      </c>
      <c r="E84" s="31"/>
      <c r="F84" s="26" t="s">
        <v>11</v>
      </c>
      <c r="G84" s="37">
        <v>38</v>
      </c>
      <c r="H84" s="26" t="s">
        <v>11</v>
      </c>
      <c r="I84" s="40">
        <v>1</v>
      </c>
      <c r="J84" s="25">
        <f t="shared" si="14"/>
        <v>0</v>
      </c>
      <c r="K84" s="29" t="s">
        <v>87</v>
      </c>
    </row>
    <row r="85" spans="1:11" x14ac:dyDescent="0.15">
      <c r="A85" s="45"/>
      <c r="B85" s="100"/>
      <c r="C85" s="101">
        <v>45861</v>
      </c>
      <c r="D85" s="24" t="s">
        <v>30</v>
      </c>
      <c r="E85" s="31"/>
      <c r="F85" s="26" t="s">
        <v>11</v>
      </c>
      <c r="G85" s="37">
        <v>1</v>
      </c>
      <c r="H85" s="26" t="s">
        <v>11</v>
      </c>
      <c r="I85" s="33">
        <v>1</v>
      </c>
      <c r="J85" s="25">
        <f t="shared" si="14"/>
        <v>0</v>
      </c>
      <c r="K85" s="29"/>
    </row>
    <row r="86" spans="1:11" x14ac:dyDescent="0.15">
      <c r="A86" s="45"/>
      <c r="B86" s="100"/>
      <c r="C86" s="101">
        <v>45862</v>
      </c>
      <c r="D86" s="24" t="s">
        <v>31</v>
      </c>
      <c r="E86" s="31"/>
      <c r="F86" s="26" t="s">
        <v>11</v>
      </c>
      <c r="G86" s="37">
        <v>1</v>
      </c>
      <c r="H86" s="26" t="s">
        <v>11</v>
      </c>
      <c r="I86" s="33">
        <v>1</v>
      </c>
      <c r="J86" s="25">
        <f t="shared" si="14"/>
        <v>0</v>
      </c>
      <c r="K86" s="29"/>
    </row>
    <row r="87" spans="1:11" x14ac:dyDescent="0.15">
      <c r="A87" s="45"/>
      <c r="B87" s="100"/>
      <c r="C87" s="101">
        <v>45863</v>
      </c>
      <c r="D87" s="24" t="s">
        <v>32</v>
      </c>
      <c r="E87" s="31"/>
      <c r="F87" s="26" t="s">
        <v>11</v>
      </c>
      <c r="G87" s="37">
        <v>1</v>
      </c>
      <c r="H87" s="26" t="s">
        <v>11</v>
      </c>
      <c r="I87" s="33">
        <v>1</v>
      </c>
      <c r="J87" s="25">
        <f t="shared" si="14"/>
        <v>0</v>
      </c>
      <c r="K87" s="29"/>
    </row>
    <row r="88" spans="1:11" x14ac:dyDescent="0.15">
      <c r="A88" s="45"/>
      <c r="B88" s="100"/>
      <c r="C88" s="101">
        <v>45861</v>
      </c>
      <c r="D88" s="24" t="s">
        <v>33</v>
      </c>
      <c r="E88" s="97">
        <f>200+100+200</f>
        <v>500</v>
      </c>
      <c r="F88" s="26" t="s">
        <v>11</v>
      </c>
      <c r="G88" s="37">
        <v>38</v>
      </c>
      <c r="H88" s="26" t="s">
        <v>11</v>
      </c>
      <c r="I88" s="38">
        <v>1</v>
      </c>
      <c r="J88" s="98">
        <f t="shared" si="14"/>
        <v>19000</v>
      </c>
      <c r="K88" s="29" t="s">
        <v>81</v>
      </c>
    </row>
    <row r="89" spans="1:11" x14ac:dyDescent="0.15">
      <c r="A89" s="45"/>
      <c r="B89" s="100"/>
      <c r="C89" s="101">
        <v>45861</v>
      </c>
      <c r="D89" s="24" t="s">
        <v>34</v>
      </c>
      <c r="E89" s="97">
        <f>200+100+200</f>
        <v>500</v>
      </c>
      <c r="F89" s="26" t="s">
        <v>11</v>
      </c>
      <c r="G89" s="37">
        <v>1</v>
      </c>
      <c r="H89" s="26" t="s">
        <v>11</v>
      </c>
      <c r="I89" s="38">
        <v>1</v>
      </c>
      <c r="J89" s="98">
        <f t="shared" si="14"/>
        <v>500</v>
      </c>
      <c r="K89" s="29" t="s">
        <v>85</v>
      </c>
    </row>
    <row r="90" spans="1:11" x14ac:dyDescent="0.15">
      <c r="A90" s="45"/>
      <c r="B90" s="100"/>
      <c r="C90" s="101">
        <v>45861</v>
      </c>
      <c r="D90" s="24" t="s">
        <v>36</v>
      </c>
      <c r="E90" s="97">
        <v>300</v>
      </c>
      <c r="F90" s="26" t="s">
        <v>11</v>
      </c>
      <c r="G90" s="37">
        <v>38</v>
      </c>
      <c r="H90" s="26" t="s">
        <v>11</v>
      </c>
      <c r="I90" s="33">
        <v>1</v>
      </c>
      <c r="J90" s="98">
        <f t="shared" si="14"/>
        <v>11400</v>
      </c>
      <c r="K90" s="29" t="s">
        <v>19</v>
      </c>
    </row>
    <row r="91" spans="1:11" x14ac:dyDescent="0.15">
      <c r="A91" s="45"/>
      <c r="B91" s="100"/>
      <c r="C91" s="101">
        <v>45861</v>
      </c>
      <c r="D91" s="24" t="s">
        <v>37</v>
      </c>
      <c r="E91" s="97">
        <v>300</v>
      </c>
      <c r="F91" s="26" t="s">
        <v>11</v>
      </c>
      <c r="G91" s="37">
        <v>1</v>
      </c>
      <c r="H91" s="26" t="s">
        <v>11</v>
      </c>
      <c r="I91" s="33">
        <v>1</v>
      </c>
      <c r="J91" s="98">
        <f t="shared" si="14"/>
        <v>300</v>
      </c>
      <c r="K91" s="29" t="s">
        <v>35</v>
      </c>
    </row>
    <row r="92" spans="1:11" x14ac:dyDescent="0.15">
      <c r="A92" s="45"/>
      <c r="B92" s="100"/>
      <c r="C92" s="101">
        <v>45862</v>
      </c>
      <c r="D92" s="24" t="s">
        <v>38</v>
      </c>
      <c r="E92" s="97">
        <v>160</v>
      </c>
      <c r="F92" s="26" t="s">
        <v>11</v>
      </c>
      <c r="G92" s="37">
        <v>38</v>
      </c>
      <c r="H92" s="26" t="s">
        <v>11</v>
      </c>
      <c r="I92" s="33">
        <v>1</v>
      </c>
      <c r="J92" s="98">
        <f t="shared" si="14"/>
        <v>6080</v>
      </c>
      <c r="K92" s="29" t="s">
        <v>19</v>
      </c>
    </row>
    <row r="93" spans="1:11" x14ac:dyDescent="0.15">
      <c r="A93" s="45"/>
      <c r="B93" s="100"/>
      <c r="C93" s="101">
        <v>45862</v>
      </c>
      <c r="D93" s="24" t="s">
        <v>39</v>
      </c>
      <c r="E93" s="97">
        <v>160</v>
      </c>
      <c r="F93" s="26" t="s">
        <v>11</v>
      </c>
      <c r="G93" s="37">
        <v>1</v>
      </c>
      <c r="H93" s="26" t="s">
        <v>11</v>
      </c>
      <c r="I93" s="33">
        <v>1</v>
      </c>
      <c r="J93" s="98">
        <f t="shared" si="14"/>
        <v>160</v>
      </c>
      <c r="K93" s="29" t="s">
        <v>35</v>
      </c>
    </row>
    <row r="94" spans="1:11" x14ac:dyDescent="0.15">
      <c r="A94" s="45"/>
      <c r="B94" s="100"/>
      <c r="C94" s="101">
        <v>45863</v>
      </c>
      <c r="D94" s="24" t="s">
        <v>40</v>
      </c>
      <c r="E94" s="97">
        <v>800</v>
      </c>
      <c r="F94" s="26" t="s">
        <v>11</v>
      </c>
      <c r="G94" s="37">
        <v>38</v>
      </c>
      <c r="H94" s="26" t="s">
        <v>11</v>
      </c>
      <c r="I94" s="33">
        <v>1</v>
      </c>
      <c r="J94" s="98">
        <f>E94*G94*I94</f>
        <v>30400</v>
      </c>
      <c r="K94" s="29" t="s">
        <v>19</v>
      </c>
    </row>
    <row r="95" spans="1:11" x14ac:dyDescent="0.15">
      <c r="A95" s="45"/>
      <c r="B95" s="100"/>
      <c r="C95" s="101">
        <v>45863</v>
      </c>
      <c r="D95" s="24" t="s">
        <v>63</v>
      </c>
      <c r="E95" s="97">
        <v>800</v>
      </c>
      <c r="F95" s="26" t="s">
        <v>11</v>
      </c>
      <c r="G95" s="37">
        <v>1</v>
      </c>
      <c r="H95" s="26" t="s">
        <v>11</v>
      </c>
      <c r="I95" s="33">
        <v>1</v>
      </c>
      <c r="J95" s="98">
        <f>E95*G95*I95</f>
        <v>800</v>
      </c>
      <c r="K95" s="29" t="s">
        <v>35</v>
      </c>
    </row>
    <row r="96" spans="1:11" x14ac:dyDescent="0.15">
      <c r="A96" s="45"/>
      <c r="B96" s="24"/>
      <c r="C96" s="24"/>
      <c r="D96" s="24"/>
      <c r="E96" s="36"/>
      <c r="F96" s="26"/>
      <c r="G96" s="37"/>
      <c r="H96" s="26"/>
      <c r="I96" s="40"/>
      <c r="J96" s="25"/>
      <c r="K96" s="49"/>
    </row>
    <row r="97" spans="1:12" x14ac:dyDescent="0.15">
      <c r="A97" s="44"/>
      <c r="B97" s="30" t="s">
        <v>42</v>
      </c>
      <c r="C97" s="24"/>
      <c r="D97" s="24"/>
      <c r="E97" s="24"/>
      <c r="F97" s="41"/>
      <c r="G97" s="37"/>
      <c r="H97" s="26"/>
      <c r="I97" s="38"/>
      <c r="J97" s="25"/>
      <c r="K97" s="29"/>
    </row>
    <row r="98" spans="1:12" x14ac:dyDescent="0.15">
      <c r="A98" s="45"/>
      <c r="B98" s="114"/>
      <c r="C98" s="101">
        <v>46219</v>
      </c>
      <c r="D98" s="115" t="s">
        <v>89</v>
      </c>
      <c r="E98" s="31"/>
      <c r="F98" s="116" t="s">
        <v>11</v>
      </c>
      <c r="G98" s="32">
        <v>1</v>
      </c>
      <c r="H98" s="26" t="s">
        <v>11</v>
      </c>
      <c r="I98" s="33">
        <v>1</v>
      </c>
      <c r="J98" s="25">
        <f>E98*G98*I98</f>
        <v>0</v>
      </c>
      <c r="K98" s="29"/>
    </row>
    <row r="99" spans="1:12" x14ac:dyDescent="0.15">
      <c r="A99" s="45"/>
      <c r="B99" s="106"/>
      <c r="C99" s="107">
        <v>46234</v>
      </c>
      <c r="D99" s="108" t="s">
        <v>64</v>
      </c>
      <c r="E99" s="109"/>
      <c r="F99" s="110" t="s">
        <v>11</v>
      </c>
      <c r="G99" s="111">
        <v>1</v>
      </c>
      <c r="H99" s="110" t="s">
        <v>11</v>
      </c>
      <c r="I99" s="112">
        <v>1</v>
      </c>
      <c r="J99" s="113">
        <f>E99*G99*I99</f>
        <v>0</v>
      </c>
      <c r="K99" s="65"/>
    </row>
    <row r="100" spans="1:12" x14ac:dyDescent="0.15">
      <c r="A100" s="44"/>
      <c r="B100" s="104"/>
      <c r="C100" s="117"/>
      <c r="D100" s="104"/>
      <c r="E100" s="121"/>
      <c r="F100" s="118"/>
      <c r="G100" s="119"/>
      <c r="H100" s="118"/>
      <c r="I100" s="120"/>
      <c r="J100" s="121"/>
      <c r="K100" s="65"/>
    </row>
    <row r="101" spans="1:12" x14ac:dyDescent="0.15">
      <c r="A101" s="44"/>
      <c r="B101" s="104"/>
      <c r="C101" s="117"/>
      <c r="D101" s="104"/>
      <c r="E101" s="121"/>
      <c r="F101" s="118"/>
      <c r="G101" s="119"/>
      <c r="H101" s="118"/>
      <c r="I101" s="120"/>
      <c r="J101" s="121"/>
      <c r="K101" s="65"/>
    </row>
    <row r="102" spans="1:12" ht="15" thickBot="1" x14ac:dyDescent="0.2">
      <c r="A102" s="44"/>
      <c r="B102" s="104"/>
      <c r="C102" s="117"/>
      <c r="D102" s="104"/>
      <c r="E102" s="121"/>
      <c r="F102" s="118"/>
      <c r="G102" s="119"/>
      <c r="H102" s="118"/>
      <c r="I102" s="120"/>
      <c r="J102" s="121"/>
      <c r="K102" s="65"/>
    </row>
    <row r="103" spans="1:12" ht="15" thickBot="1" x14ac:dyDescent="0.2">
      <c r="A103" s="52"/>
      <c r="B103" s="53"/>
      <c r="C103" s="53"/>
      <c r="D103" s="54" t="s">
        <v>65</v>
      </c>
      <c r="E103" s="55"/>
      <c r="F103" s="56"/>
      <c r="G103" s="57"/>
      <c r="H103" s="56"/>
      <c r="I103" s="57"/>
      <c r="J103" s="58">
        <f>SUM(J8:J99)</f>
        <v>2716766</v>
      </c>
      <c r="K103" s="59"/>
    </row>
    <row r="104" spans="1:12" ht="15" thickBot="1" x14ac:dyDescent="0.2">
      <c r="A104" s="60"/>
      <c r="E104" s="61"/>
      <c r="F104" s="62"/>
      <c r="H104" s="62"/>
      <c r="K104" s="65"/>
    </row>
    <row r="105" spans="1:12" x14ac:dyDescent="0.15">
      <c r="A105" s="66" t="s">
        <v>66</v>
      </c>
      <c r="B105" s="67"/>
      <c r="C105" s="67"/>
      <c r="D105" s="67"/>
      <c r="E105" s="68"/>
      <c r="F105" s="67"/>
      <c r="G105" s="69"/>
      <c r="H105" s="67"/>
      <c r="I105" s="69"/>
      <c r="J105" s="70"/>
      <c r="K105" s="73"/>
      <c r="L105" s="74"/>
    </row>
    <row r="106" spans="1:12" x14ac:dyDescent="0.15">
      <c r="A106" s="75" t="s">
        <v>67</v>
      </c>
      <c r="B106" s="76"/>
      <c r="C106" s="76"/>
      <c r="D106" s="76"/>
      <c r="E106" s="77">
        <f>J103</f>
        <v>2716766</v>
      </c>
      <c r="F106" s="78" t="s">
        <v>11</v>
      </c>
      <c r="G106" s="134"/>
      <c r="H106" s="78" t="s">
        <v>68</v>
      </c>
      <c r="I106" s="79"/>
      <c r="J106" s="80">
        <f>ROUNDDOWN(E106*G106,0)</f>
        <v>0</v>
      </c>
      <c r="K106" s="81"/>
      <c r="L106" s="82"/>
    </row>
    <row r="107" spans="1:12" ht="15" thickBot="1" x14ac:dyDescent="0.2">
      <c r="A107" s="83"/>
      <c r="B107" s="84"/>
      <c r="C107" s="84"/>
      <c r="D107" s="84"/>
      <c r="E107" s="85"/>
      <c r="F107" s="86"/>
      <c r="G107" s="87"/>
      <c r="H107" s="86"/>
      <c r="I107" s="87"/>
      <c r="J107" s="88"/>
      <c r="K107" s="89"/>
    </row>
    <row r="108" spans="1:12" ht="15" thickBot="1" x14ac:dyDescent="0.2">
      <c r="A108" s="52"/>
      <c r="B108" s="53"/>
      <c r="C108" s="53"/>
      <c r="D108" s="54" t="s">
        <v>69</v>
      </c>
      <c r="E108" s="71"/>
      <c r="F108" s="53"/>
      <c r="G108" s="57"/>
      <c r="H108" s="53"/>
      <c r="I108" s="57"/>
      <c r="J108" s="58">
        <f>J106</f>
        <v>0</v>
      </c>
      <c r="K108" s="90"/>
    </row>
    <row r="109" spans="1:12" x14ac:dyDescent="0.15">
      <c r="A109" s="60"/>
      <c r="E109" s="72"/>
      <c r="F109" s="3"/>
      <c r="K109" s="91"/>
    </row>
    <row r="110" spans="1:12" ht="15" thickBot="1" x14ac:dyDescent="0.2">
      <c r="A110" s="60"/>
      <c r="E110" s="72"/>
      <c r="F110" s="3"/>
      <c r="K110" s="91"/>
    </row>
    <row r="111" spans="1:12" ht="55.5" customHeight="1" thickBot="1" x14ac:dyDescent="0.2">
      <c r="A111" s="139" t="s">
        <v>70</v>
      </c>
      <c r="B111" s="140"/>
      <c r="C111" s="140"/>
      <c r="D111" s="140"/>
      <c r="E111" s="140"/>
      <c r="F111" s="140"/>
      <c r="G111" s="140"/>
      <c r="H111" s="92"/>
      <c r="I111" s="92"/>
      <c r="J111" s="93">
        <f>J103+J108</f>
        <v>2716766</v>
      </c>
      <c r="K111" s="94" t="s">
        <v>71</v>
      </c>
      <c r="L111" s="95"/>
    </row>
    <row r="112" spans="1:12" ht="12.95" customHeight="1" x14ac:dyDescent="0.15">
      <c r="A112" s="60"/>
      <c r="E112" s="72"/>
      <c r="F112" s="3"/>
      <c r="K112" s="91"/>
    </row>
    <row r="113" spans="1:257" s="28" customFormat="1" ht="51.75" customHeight="1" x14ac:dyDescent="0.15">
      <c r="A113" s="3"/>
      <c r="B113" s="3"/>
      <c r="C113" s="3"/>
      <c r="D113" s="141" t="s">
        <v>90</v>
      </c>
      <c r="E113" s="142"/>
      <c r="F113" s="142"/>
      <c r="G113" s="142"/>
      <c r="H113" s="142"/>
      <c r="I113" s="142"/>
      <c r="J113" s="142"/>
      <c r="K113" s="14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c r="FO113" s="22"/>
      <c r="FP113" s="22"/>
      <c r="FQ113" s="22"/>
      <c r="FR113" s="22"/>
      <c r="FS113" s="22"/>
      <c r="FT113" s="22"/>
      <c r="FU113" s="22"/>
      <c r="FV113" s="22"/>
      <c r="FW113" s="22"/>
      <c r="FX113" s="22"/>
      <c r="FY113" s="22"/>
      <c r="FZ113" s="22"/>
      <c r="GA113" s="22"/>
      <c r="GB113" s="22"/>
      <c r="GC113" s="22"/>
      <c r="GD113" s="22"/>
      <c r="GE113" s="22"/>
      <c r="GF113" s="22"/>
      <c r="GG113" s="22"/>
      <c r="GH113" s="22"/>
      <c r="GI113" s="22"/>
      <c r="GJ113" s="22"/>
      <c r="GK113" s="22"/>
      <c r="GL113" s="22"/>
      <c r="GM113" s="22"/>
      <c r="GN113" s="22"/>
      <c r="GO113" s="22"/>
      <c r="GP113" s="22"/>
      <c r="GQ113" s="22"/>
      <c r="GR113" s="22"/>
      <c r="GS113" s="22"/>
      <c r="GT113" s="22"/>
      <c r="GU113" s="22"/>
      <c r="GV113" s="22"/>
      <c r="GW113" s="22"/>
      <c r="GX113" s="22"/>
      <c r="GY113" s="22"/>
      <c r="GZ113" s="22"/>
      <c r="HA113" s="22"/>
      <c r="HB113" s="22"/>
      <c r="HC113" s="22"/>
      <c r="HD113" s="22"/>
      <c r="HE113" s="22"/>
      <c r="HF113" s="22"/>
      <c r="HG113" s="22"/>
      <c r="HH113" s="22"/>
      <c r="HI113" s="22"/>
      <c r="HJ113" s="22"/>
      <c r="HK113" s="22"/>
      <c r="HL113" s="22"/>
      <c r="HM113" s="22"/>
      <c r="HN113" s="22"/>
      <c r="HO113" s="22"/>
      <c r="HP113" s="22"/>
      <c r="HQ113" s="22"/>
      <c r="HR113" s="22"/>
      <c r="HS113" s="22"/>
      <c r="HT113" s="22"/>
      <c r="HU113" s="22"/>
      <c r="HV113" s="22"/>
      <c r="HW113" s="22"/>
      <c r="HX113" s="22"/>
      <c r="HY113" s="22"/>
      <c r="HZ113" s="22"/>
      <c r="IA113" s="22"/>
      <c r="IB113" s="22"/>
      <c r="IC113" s="22"/>
      <c r="ID113" s="22"/>
      <c r="IE113" s="22"/>
      <c r="IF113" s="22"/>
      <c r="IG113" s="22"/>
      <c r="IH113" s="22"/>
      <c r="II113" s="22"/>
      <c r="IJ113" s="22"/>
      <c r="IK113" s="22"/>
      <c r="IL113" s="22"/>
      <c r="IM113" s="22"/>
      <c r="IN113" s="22"/>
      <c r="IO113" s="22"/>
      <c r="IP113" s="22"/>
      <c r="IQ113" s="22"/>
      <c r="IR113" s="22"/>
      <c r="IS113" s="22"/>
      <c r="IT113" s="22"/>
      <c r="IU113" s="22"/>
      <c r="IV113" s="22"/>
      <c r="IW113" s="22"/>
    </row>
  </sheetData>
  <mergeCells count="5">
    <mergeCell ref="A1:J1"/>
    <mergeCell ref="A4:D4"/>
    <mergeCell ref="A111:G111"/>
    <mergeCell ref="D113:K113"/>
    <mergeCell ref="A2:J2"/>
  </mergeCells>
  <phoneticPr fontId="3"/>
  <pageMargins left="0.70866141732283472" right="0.23622047244094491" top="0.19685039370078741" bottom="0.15748031496062992" header="0.59055118110236227" footer="0.31496062992125984"/>
  <pageSetup paperSize="9" scale="46" fitToHeight="0" orientation="portrait" cellComments="asDisplayed" r:id="rId1"/>
  <headerFooter differentFirst="1" scaleWithDoc="0" alignWithMargins="0">
    <oddFooter>&amp;R&amp;P／&amp;N</oddFooter>
  </headerFooter>
  <rowBreaks count="1" manualBreakCount="1">
    <brk id="116" max="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831380-f772-4d0a-86be-ca519d40c5a8" xsi:nil="true"/>
    <lcf76f155ced4ddcb4097134ff3c332f xmlns="2a070983-2be5-440b-9d44-73f2eb41bda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365F4A287F1CE4DB043853F683F01E0" ma:contentTypeVersion="18" ma:contentTypeDescription="新しいドキュメントを作成します。" ma:contentTypeScope="" ma:versionID="ec789cd6382a5e86374ee3b6ec0fb770">
  <xsd:schema xmlns:xsd="http://www.w3.org/2001/XMLSchema" xmlns:xs="http://www.w3.org/2001/XMLSchema" xmlns:p="http://schemas.microsoft.com/office/2006/metadata/properties" xmlns:ns2="dd831380-f772-4d0a-86be-ca519d40c5a8" xmlns:ns3="2a070983-2be5-440b-9d44-73f2eb41bda2" targetNamespace="http://schemas.microsoft.com/office/2006/metadata/properties" ma:root="true" ma:fieldsID="3c00c9c7e7427222db381db544cb5d58" ns2:_="" ns3:_="">
    <xsd:import namespace="dd831380-f772-4d0a-86be-ca519d40c5a8"/>
    <xsd:import namespace="2a070983-2be5-440b-9d44-73f2eb41bda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23ce7089-66bd-4eb7-b872-ce229ea3c39e}"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070983-2be5-440b-9d44-73f2eb41bda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15CC4-9A2E-4517-BBFA-ADAEF73D077C}">
  <ds:schemaRefs>
    <ds:schemaRef ds:uri="http://schemas.microsoft.com/office/2006/metadata/properties"/>
    <ds:schemaRef ds:uri="http://schemas.microsoft.com/office/infopath/2007/PartnerControls"/>
    <ds:schemaRef ds:uri="dd831380-f772-4d0a-86be-ca519d40c5a8"/>
    <ds:schemaRef ds:uri="2a070983-2be5-440b-9d44-73f2eb41bda2"/>
  </ds:schemaRefs>
</ds:datastoreItem>
</file>

<file path=customXml/itemProps2.xml><?xml version="1.0" encoding="utf-8"?>
<ds:datastoreItem xmlns:ds="http://schemas.openxmlformats.org/officeDocument/2006/customXml" ds:itemID="{04EEC657-952C-4A3A-9A95-EF95919840D4}">
  <ds:schemaRefs>
    <ds:schemaRef ds:uri="http://schemas.microsoft.com/sharepoint/v3/contenttype/forms"/>
  </ds:schemaRefs>
</ds:datastoreItem>
</file>

<file path=customXml/itemProps3.xml><?xml version="1.0" encoding="utf-8"?>
<ds:datastoreItem xmlns:ds="http://schemas.openxmlformats.org/officeDocument/2006/customXml" ds:itemID="{28CA3D2A-4D30-4C34-942F-17FE0AFD904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入札金額内訳書(R８上期国内接遇)</vt:lpstr>
      <vt:lpstr>'入札金額内訳書(R８上期国内接遇)'!Print_Area</vt:lpstr>
      <vt:lpstr>'入札金額内訳書(R８上期国内接遇)'!Print_Titles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2025-06-18T06:58:38Z</dcterms:created>
  <dcterms:modified xsi:type="dcterms:W3CDTF">2026-01-07T11:32:58Z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0x010100F365F4A287F1CE4DB043853F683F01E0</vt:lpwstr>
  </property>
  <property fmtid="{D5CDD505-2E9C-101B-9397-08002B2CF9AE}" pid="3" name="MediaServiceImageTags">
    <vt:lpwstr/>
  </property>
</Properties>
</file>